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8800" windowHeight="12135" activeTab="0"/>
  </bookViews>
  <sheets>
    <sheet name="7.07 Aga" sheetId="1" r:id="rId1"/>
    <sheet name="7.07-1 Aga 1 termin" sheetId="2" r:id="rId2"/>
    <sheet name="7.07-2 Aga 2 termin" sheetId="3" r:id="rId3"/>
    <sheet name="7.07-3 Aga 3 termin" sheetId="4" r:id="rId4"/>
    <sheet name="7.07-4 Aga 4 termin" sheetId="5" r:id="rId5"/>
    <sheet name="7.07-5 Aga 5 termin" sheetId="6" r:id="rId6"/>
    <sheet name="7.07-6 Aga 6 termin" sheetId="7" r:id="rId7"/>
  </sheets>
  <externalReferences>
    <externalReference r:id="rId10"/>
  </externalReferences>
  <definedNames>
    <definedName name="_xlnm.Print_Area" localSheetId="0">'7.07 Aga'!$A$1:$O$28</definedName>
    <definedName name="_xlnm.Print_Area" localSheetId="1">'7.07-1 Aga 1 termin'!$A$1:$I$72</definedName>
    <definedName name="_xlnm.Print_Area" localSheetId="2">'7.07-2 Aga 2 termin'!$A$1:$I$72</definedName>
    <definedName name="_xlnm.Print_Area" localSheetId="3">'7.07-3 Aga 3 termin'!$A$1:$I$72</definedName>
    <definedName name="_xlnm.Print_Area" localSheetId="4">'7.07-4 Aga 4 termin'!$A$1:$I$72</definedName>
    <definedName name="_xlnm.Print_Area" localSheetId="5">'7.07-5 Aga 5 termin'!$A$1:$I$72</definedName>
    <definedName name="_xlnm.Print_Area" localSheetId="6">'7.07-6 Aga 6 termin'!$A$1:$I$72</definedName>
  </definedNames>
  <calcPr fullCalcOnLoad="1"/>
</workbook>
</file>

<file path=xl/sharedStrings.xml><?xml version="1.0" encoding="utf-8"?>
<sst xmlns="http://schemas.openxmlformats.org/spreadsheetml/2006/main" count="256" uniqueCount="73">
  <si>
    <t xml:space="preserve">Regnskaps- og Årsoppgjørsmappen © </t>
  </si>
  <si>
    <t>År:</t>
  </si>
  <si>
    <t>Sign/dato:</t>
  </si>
  <si>
    <t xml:space="preserve">Ref: </t>
  </si>
  <si>
    <t>Beregning og avstemming av arbeidsgiveravgift</t>
  </si>
  <si>
    <t>Avgiftsgrunnlag</t>
  </si>
  <si>
    <t>Avvik</t>
  </si>
  <si>
    <t>Bilagsnummer Dato</t>
  </si>
  <si>
    <t>Sub-total</t>
  </si>
  <si>
    <t>Arb.g.avg.&gt;16G</t>
  </si>
  <si>
    <t>Sammen med 6.termin</t>
  </si>
  <si>
    <t>Evt. korr.</t>
  </si>
  <si>
    <t>Total</t>
  </si>
  <si>
    <t>Kostnadsført arbeidsgiveravgift i regnskapet</t>
  </si>
  <si>
    <t>Differanse</t>
  </si>
  <si>
    <t>Avstemming skyldig arbeidsgiveravgift pr. 31.12</t>
  </si>
  <si>
    <t>Avgift 6. termin</t>
  </si>
  <si>
    <t>Skyldig arbeidsgiveravgift i regnskapet</t>
  </si>
  <si>
    <t>Differanse (må dokumenteres)</t>
  </si>
  <si>
    <t>Ref:</t>
  </si>
  <si>
    <t>Årets fribeløp:</t>
  </si>
  <si>
    <t>Bruk av fribeløp:</t>
  </si>
  <si>
    <t>Totalt fribeløp:</t>
  </si>
  <si>
    <t>Rest fribeløp før denne termin:</t>
  </si>
  <si>
    <t>Anvendt denne termin:</t>
  </si>
  <si>
    <t>Resterende fribeløp:</t>
  </si>
  <si>
    <t>Rest fribeløp etter denne termin:</t>
  </si>
  <si>
    <t>Arbeidsgiveravgift:</t>
  </si>
  <si>
    <t>Arbeidsgiveravgift før denne termin:</t>
  </si>
  <si>
    <t>Arbeidsgiveravgift denne termin:</t>
  </si>
  <si>
    <t>Arbeidsgiveravgift etter denne termin:</t>
  </si>
  <si>
    <t>Grunnlag:</t>
  </si>
  <si>
    <t>Full sats:</t>
  </si>
  <si>
    <t>Redusert sats:</t>
  </si>
  <si>
    <t>Anvendt fribeløp:</t>
  </si>
  <si>
    <t>Overgangssats:</t>
  </si>
  <si>
    <t>Sone 4</t>
  </si>
  <si>
    <t xml:space="preserve">BEREGNING AV ARBEIDSGIVERAVGIFT </t>
  </si>
  <si>
    <t>Regnskaps- og Årsoppgjørsmappen</t>
  </si>
  <si>
    <t>Avgift beregnet:</t>
  </si>
  <si>
    <t>Termin:</t>
  </si>
  <si>
    <t xml:space="preserve">Sone 1 </t>
  </si>
  <si>
    <t>Sone 1 - utvalgte byer/tettsteder</t>
  </si>
  <si>
    <t xml:space="preserve">Sone 2 </t>
  </si>
  <si>
    <t xml:space="preserve">Sone 3 </t>
  </si>
  <si>
    <t>(Tromsø/Bodø)</t>
  </si>
  <si>
    <t>Arbeidsgiver-avgift beregnet</t>
  </si>
  <si>
    <t>Arbeidsgiver-avgift betalt</t>
  </si>
  <si>
    <t>Sone 3                                                  6,4%</t>
  </si>
  <si>
    <t>Sone 2                               10,6%</t>
  </si>
  <si>
    <t>Sone 5                                            0,0%</t>
  </si>
  <si>
    <t xml:space="preserve">AGA grunnlag </t>
  </si>
  <si>
    <t>*) Sone 4a - gjelder Tromsø og Bodø - må legge inn 7,9% i beregningskolonne (L)</t>
  </si>
  <si>
    <t>Sum avg. pl. ytelser fra spesifikasjons-skjema 7.08</t>
  </si>
  <si>
    <t>Sone 1                                               14,1%                                           10,6% **)</t>
  </si>
  <si>
    <t>Sone 4                                    5,1%                                              7,9% *)</t>
  </si>
  <si>
    <t>Avgiftspliktige ytelser ***)</t>
  </si>
  <si>
    <t>7.07</t>
  </si>
  <si>
    <t>7.07-1</t>
  </si>
  <si>
    <t>7.07-6</t>
  </si>
  <si>
    <t>7.07-5</t>
  </si>
  <si>
    <t>7.07-4</t>
  </si>
  <si>
    <t>7.07-3</t>
  </si>
  <si>
    <t>7.07-2</t>
  </si>
  <si>
    <t>I 2016 er fribeløpet 500 000 kroner per foretak.</t>
  </si>
  <si>
    <t>For godstransport på vei i sone 1a er fribeløpet 250 000 kroner. Etter EUs nye retningslinjer for regionalstøtte kan det ikke lenger gis differensiert arbeidsgiveravgift i deler av transportsektoren, energisektoren og finans- og forsikringssektoren. I disse sektorene er det derfor innført en tilsvarende fribeløpsordning som i sone Ia.</t>
  </si>
  <si>
    <t>**) Sone 1a - 10,6% inntil differansen mellom sats på 14,1% og sats 10,6% overstiger kr 500 000, er sats 10,6% deretter 14,1% (gjelder utvalgte byer/tettsteder i sør og midt Norge). Den generelle fribeløpsordningen i sone 1a gjelder også for sektoruntatte aktiviteter</t>
  </si>
  <si>
    <t>** Endring:</t>
  </si>
  <si>
    <t>Sone 1 a - utvalgte byer/tettsteder</t>
  </si>
  <si>
    <t>***) Sum avgiftspliktige ytelser ihht Skjema A07</t>
  </si>
  <si>
    <t xml:space="preserve">**) Sone Ia - Inntil differansen mellom arbeidsgiveravgift etter en sats på 14,1 % (gjelder utvalgte byer/tettsteder i sør og midt Norge) og arbeidsgiveravgift etter en sats på 10,6 % overstiger kr 500 000, er satsen 10,6 %. </t>
  </si>
  <si>
    <t xml:space="preserve">       For foretak med aktivitet knyttet til godstransport på vei, i sone Ia er fribeløpet kr 250 000 pr år (uansett sone). </t>
  </si>
  <si>
    <t xml:space="preserve">       Dette innebærer at foretak i sone Ia kan benytte satsen på 10,6 % på arbeidsgiveravgiftspliktige ytelser inntil kr 14 285 714 (kr 500 000/(14,1-10,6 %)). </t>
  </si>
</sst>
</file>

<file path=xl/styles.xml><?xml version="1.0" encoding="utf-8"?>
<styleSheet xmlns="http://schemas.openxmlformats.org/spreadsheetml/2006/main">
  <numFmts count="24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#,##0&quot; kr&quot;;[Red]\-#,##0&quot; kr&quot;"/>
    <numFmt numFmtId="173" formatCode="General_)"/>
    <numFmt numFmtId="174" formatCode="#,##0_ ;[Red]\-#,##0\ "/>
    <numFmt numFmtId="175" formatCode="0.0\ 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3">
    <font>
      <sz val="10"/>
      <name val="Geneva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8"/>
      <name val="Times New Roman"/>
      <family val="1"/>
    </font>
    <font>
      <sz val="13"/>
      <name val="Times New Roman"/>
      <family val="1"/>
    </font>
    <font>
      <sz val="8"/>
      <name val="Geneva"/>
      <family val="2"/>
    </font>
    <font>
      <sz val="10"/>
      <name val="Arial"/>
      <family val="2"/>
    </font>
    <font>
      <sz val="10"/>
      <color indexed="9"/>
      <name val="Times New Roman"/>
      <family val="1"/>
    </font>
    <font>
      <b/>
      <sz val="8"/>
      <color indexed="9"/>
      <name val="Times New Roman"/>
      <family val="1"/>
    </font>
    <font>
      <b/>
      <sz val="10"/>
      <color indexed="9"/>
      <name val="Times New Roman"/>
      <family val="1"/>
    </font>
    <font>
      <sz val="8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173" fontId="3" fillId="0" borderId="0">
      <alignment/>
      <protection/>
    </xf>
    <xf numFmtId="0" fontId="14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0" fontId="2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13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 horizontal="centerContinuous"/>
      <protection/>
    </xf>
    <xf numFmtId="0" fontId="2" fillId="0" borderId="17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 horizontal="centerContinuous"/>
      <protection locked="0"/>
    </xf>
    <xf numFmtId="0" fontId="2" fillId="0" borderId="17" xfId="0" applyFont="1" applyBorder="1" applyAlignment="1" applyProtection="1">
      <alignment horizontal="centerContinuous"/>
      <protection/>
    </xf>
    <xf numFmtId="0" fontId="3" fillId="0" borderId="17" xfId="0" applyFont="1" applyBorder="1" applyAlignment="1" applyProtection="1">
      <alignment horizontal="centerContinuous"/>
      <protection/>
    </xf>
    <xf numFmtId="0" fontId="3" fillId="0" borderId="16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 horizontal="centerContinuous"/>
      <protection/>
    </xf>
    <xf numFmtId="0" fontId="5" fillId="0" borderId="18" xfId="0" applyFont="1" applyBorder="1" applyAlignment="1" applyProtection="1">
      <alignment/>
      <protection/>
    </xf>
    <xf numFmtId="0" fontId="2" fillId="0" borderId="19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2" fillId="0" borderId="19" xfId="0" applyFont="1" applyBorder="1" applyAlignment="1" applyProtection="1">
      <alignment horizontal="centerContinuous"/>
      <protection/>
    </xf>
    <xf numFmtId="0" fontId="2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3" fillId="0" borderId="23" xfId="0" applyFont="1" applyBorder="1" applyAlignment="1" applyProtection="1">
      <alignment horizontal="right"/>
      <protection/>
    </xf>
    <xf numFmtId="3" fontId="3" fillId="0" borderId="24" xfId="0" applyNumberFormat="1" applyFont="1" applyBorder="1" applyAlignment="1" applyProtection="1">
      <alignment/>
      <protection locked="0"/>
    </xf>
    <xf numFmtId="3" fontId="6" fillId="0" borderId="24" xfId="0" applyNumberFormat="1" applyFont="1" applyBorder="1" applyAlignment="1" applyProtection="1">
      <alignment/>
      <protection locked="0"/>
    </xf>
    <xf numFmtId="3" fontId="3" fillId="0" borderId="24" xfId="0" applyNumberFormat="1" applyFont="1" applyBorder="1" applyAlignment="1" applyProtection="1">
      <alignment/>
      <protection/>
    </xf>
    <xf numFmtId="3" fontId="3" fillId="0" borderId="23" xfId="0" applyNumberFormat="1" applyFont="1" applyBorder="1" applyAlignment="1" applyProtection="1">
      <alignment horizontal="center"/>
      <protection locked="0"/>
    </xf>
    <xf numFmtId="0" fontId="7" fillId="1" borderId="24" xfId="0" applyFont="1" applyFill="1" applyBorder="1" applyAlignment="1" applyProtection="1">
      <alignment horizontal="right"/>
      <protection/>
    </xf>
    <xf numFmtId="3" fontId="7" fillId="1" borderId="24" xfId="0" applyNumberFormat="1" applyFont="1" applyFill="1" applyBorder="1" applyAlignment="1" applyProtection="1">
      <alignment/>
      <protection/>
    </xf>
    <xf numFmtId="3" fontId="8" fillId="1" borderId="24" xfId="0" applyNumberFormat="1" applyFont="1" applyFill="1" applyBorder="1" applyAlignment="1" applyProtection="1">
      <alignment/>
      <protection/>
    </xf>
    <xf numFmtId="3" fontId="3" fillId="1" borderId="23" xfId="0" applyNumberFormat="1" applyFont="1" applyFill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right"/>
      <protection/>
    </xf>
    <xf numFmtId="0" fontId="3" fillId="0" borderId="22" xfId="0" applyFont="1" applyBorder="1" applyAlignment="1" applyProtection="1">
      <alignment horizontal="right"/>
      <protection/>
    </xf>
    <xf numFmtId="3" fontId="3" fillId="0" borderId="24" xfId="0" applyNumberFormat="1" applyFont="1" applyBorder="1" applyAlignment="1" applyProtection="1">
      <alignment horizontal="center"/>
      <protection locked="0"/>
    </xf>
    <xf numFmtId="3" fontId="6" fillId="0" borderId="24" xfId="0" applyNumberFormat="1" applyFont="1" applyBorder="1" applyAlignment="1" applyProtection="1">
      <alignment/>
      <protection/>
    </xf>
    <xf numFmtId="3" fontId="3" fillId="0" borderId="14" xfId="0" applyNumberFormat="1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right"/>
      <protection/>
    </xf>
    <xf numFmtId="0" fontId="6" fillId="0" borderId="24" xfId="0" applyFont="1" applyBorder="1" applyAlignment="1" applyProtection="1">
      <alignment/>
      <protection locked="0"/>
    </xf>
    <xf numFmtId="0" fontId="3" fillId="0" borderId="13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3" fontId="6" fillId="0" borderId="22" xfId="0" applyNumberFormat="1" applyFont="1" applyBorder="1" applyAlignment="1" applyProtection="1">
      <alignment/>
      <protection/>
    </xf>
    <xf numFmtId="3" fontId="3" fillId="0" borderId="22" xfId="0" applyNumberFormat="1" applyFont="1" applyBorder="1" applyAlignment="1" applyProtection="1">
      <alignment/>
      <protection/>
    </xf>
    <xf numFmtId="0" fontId="7" fillId="0" borderId="14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 horizontal="left"/>
      <protection/>
    </xf>
    <xf numFmtId="3" fontId="3" fillId="0" borderId="22" xfId="0" applyNumberFormat="1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/>
      <protection/>
    </xf>
    <xf numFmtId="3" fontId="6" fillId="33" borderId="24" xfId="0" applyNumberFormat="1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2" fillId="34" borderId="13" xfId="0" applyFont="1" applyFill="1" applyBorder="1" applyAlignment="1" applyProtection="1">
      <alignment/>
      <protection/>
    </xf>
    <xf numFmtId="0" fontId="3" fillId="34" borderId="16" xfId="0" applyFont="1" applyFill="1" applyBorder="1" applyAlignment="1" applyProtection="1">
      <alignment/>
      <protection locked="0"/>
    </xf>
    <xf numFmtId="0" fontId="12" fillId="34" borderId="0" xfId="0" applyFont="1" applyFill="1" applyBorder="1" applyAlignment="1" applyProtection="1">
      <alignment/>
      <protection/>
    </xf>
    <xf numFmtId="0" fontId="12" fillId="34" borderId="0" xfId="0" applyFont="1" applyFill="1" applyAlignment="1" applyProtection="1">
      <alignment/>
      <protection/>
    </xf>
    <xf numFmtId="0" fontId="10" fillId="34" borderId="0" xfId="0" applyFont="1" applyFill="1" applyAlignment="1">
      <alignment/>
    </xf>
    <xf numFmtId="0" fontId="10" fillId="34" borderId="0" xfId="0" applyFont="1" applyFill="1" applyBorder="1" applyAlignment="1">
      <alignment/>
    </xf>
    <xf numFmtId="0" fontId="10" fillId="34" borderId="14" xfId="0" applyFont="1" applyFill="1" applyBorder="1" applyAlignment="1">
      <alignment/>
    </xf>
    <xf numFmtId="0" fontId="10" fillId="34" borderId="0" xfId="0" applyFont="1" applyFill="1" applyBorder="1" applyAlignment="1" applyProtection="1">
      <alignment/>
      <protection/>
    </xf>
    <xf numFmtId="0" fontId="10" fillId="34" borderId="0" xfId="0" applyFont="1" applyFill="1" applyAlignment="1" applyProtection="1">
      <alignment/>
      <protection/>
    </xf>
    <xf numFmtId="0" fontId="10" fillId="34" borderId="13" xfId="0" applyFont="1" applyFill="1" applyBorder="1" applyAlignment="1">
      <alignment/>
    </xf>
    <xf numFmtId="0" fontId="12" fillId="34" borderId="19" xfId="0" applyFont="1" applyFill="1" applyBorder="1" applyAlignment="1" applyProtection="1">
      <alignment/>
      <protection/>
    </xf>
    <xf numFmtId="0" fontId="2" fillId="34" borderId="19" xfId="0" applyFont="1" applyFill="1" applyBorder="1" applyAlignment="1" applyProtection="1">
      <alignment/>
      <protection/>
    </xf>
    <xf numFmtId="172" fontId="12" fillId="34" borderId="19" xfId="0" applyNumberFormat="1" applyFont="1" applyFill="1" applyBorder="1" applyAlignment="1" applyProtection="1">
      <alignment/>
      <protection/>
    </xf>
    <xf numFmtId="0" fontId="12" fillId="34" borderId="20" xfId="0" applyFont="1" applyFill="1" applyBorder="1" applyAlignment="1" applyProtection="1">
      <alignment/>
      <protection/>
    </xf>
    <xf numFmtId="0" fontId="7" fillId="34" borderId="21" xfId="0" applyFont="1" applyFill="1" applyBorder="1" applyAlignment="1" applyProtection="1">
      <alignment horizontal="right"/>
      <protection/>
    </xf>
    <xf numFmtId="0" fontId="7" fillId="34" borderId="24" xfId="0" applyFont="1" applyFill="1" applyBorder="1" applyAlignment="1" applyProtection="1">
      <alignment horizontal="center"/>
      <protection locked="0"/>
    </xf>
    <xf numFmtId="0" fontId="7" fillId="34" borderId="0" xfId="0" applyFont="1" applyFill="1" applyBorder="1" applyAlignment="1" applyProtection="1">
      <alignment horizontal="right"/>
      <protection/>
    </xf>
    <xf numFmtId="3" fontId="7" fillId="34" borderId="24" xfId="0" applyNumberFormat="1" applyFont="1" applyFill="1" applyBorder="1" applyAlignment="1" applyProtection="1">
      <alignment/>
      <protection locked="0"/>
    </xf>
    <xf numFmtId="0" fontId="3" fillId="34" borderId="14" xfId="0" applyFont="1" applyFill="1" applyBorder="1" applyAlignment="1" applyProtection="1">
      <alignment/>
      <protection/>
    </xf>
    <xf numFmtId="0" fontId="3" fillId="34" borderId="13" xfId="0" applyFont="1" applyFill="1" applyBorder="1" applyAlignment="1" applyProtection="1">
      <alignment/>
      <protection/>
    </xf>
    <xf numFmtId="0" fontId="3" fillId="34" borderId="25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 horizontal="center" vertical="center" wrapText="1"/>
      <protection/>
    </xf>
    <xf numFmtId="172" fontId="3" fillId="34" borderId="0" xfId="0" applyNumberFormat="1" applyFont="1" applyFill="1" applyBorder="1" applyAlignment="1" applyProtection="1">
      <alignment horizontal="center" vertical="center" wrapText="1"/>
      <protection/>
    </xf>
    <xf numFmtId="173" fontId="7" fillId="34" borderId="13" xfId="55" applyFont="1" applyFill="1" applyBorder="1" applyAlignment="1" applyProtection="1">
      <alignment horizontal="left"/>
      <protection/>
    </xf>
    <xf numFmtId="173" fontId="3" fillId="34" borderId="0" xfId="55" applyFont="1" applyFill="1" applyBorder="1" applyAlignment="1" applyProtection="1">
      <alignment horizontal="left"/>
      <protection/>
    </xf>
    <xf numFmtId="173" fontId="7" fillId="34" borderId="0" xfId="55" applyFont="1" applyFill="1" applyBorder="1" applyAlignment="1" applyProtection="1">
      <alignment horizontal="center"/>
      <protection/>
    </xf>
    <xf numFmtId="173" fontId="3" fillId="34" borderId="14" xfId="55" applyFont="1" applyFill="1" applyBorder="1" applyAlignment="1" applyProtection="1">
      <alignment horizontal="left"/>
      <protection/>
    </xf>
    <xf numFmtId="173" fontId="3" fillId="34" borderId="13" xfId="55" applyFont="1" applyFill="1" applyBorder="1" applyAlignment="1" applyProtection="1">
      <alignment horizontal="center"/>
      <protection/>
    </xf>
    <xf numFmtId="174" fontId="3" fillId="34" borderId="0" xfId="55" applyNumberFormat="1" applyFont="1" applyFill="1" applyBorder="1" applyAlignment="1" applyProtection="1">
      <alignment horizontal="right"/>
      <protection/>
    </xf>
    <xf numFmtId="174" fontId="7" fillId="34" borderId="24" xfId="55" applyNumberFormat="1" applyFont="1" applyFill="1" applyBorder="1" applyProtection="1">
      <alignment/>
      <protection/>
    </xf>
    <xf numFmtId="174" fontId="7" fillId="34" borderId="0" xfId="55" applyNumberFormat="1" applyFont="1" applyFill="1" applyBorder="1" applyProtection="1">
      <alignment/>
      <protection/>
    </xf>
    <xf numFmtId="174" fontId="7" fillId="34" borderId="14" xfId="55" applyNumberFormat="1" applyFont="1" applyFill="1" applyBorder="1" applyProtection="1">
      <alignment/>
      <protection/>
    </xf>
    <xf numFmtId="174" fontId="7" fillId="34" borderId="23" xfId="55" applyNumberFormat="1" applyFont="1" applyFill="1" applyBorder="1" applyProtection="1">
      <alignment/>
      <protection/>
    </xf>
    <xf numFmtId="174" fontId="7" fillId="34" borderId="24" xfId="0" applyNumberFormat="1" applyFont="1" applyFill="1" applyBorder="1" applyAlignment="1" applyProtection="1">
      <alignment/>
      <protection/>
    </xf>
    <xf numFmtId="174" fontId="3" fillId="34" borderId="0" xfId="55" applyNumberFormat="1" applyFont="1" applyFill="1" applyBorder="1" applyAlignment="1" applyProtection="1" quotePrefix="1">
      <alignment horizontal="right"/>
      <protection/>
    </xf>
    <xf numFmtId="3" fontId="3" fillId="34" borderId="0" xfId="0" applyNumberFormat="1" applyFont="1" applyFill="1" applyBorder="1" applyAlignment="1" applyProtection="1">
      <alignment horizontal="right"/>
      <protection/>
    </xf>
    <xf numFmtId="175" fontId="3" fillId="34" borderId="0" xfId="55" applyNumberFormat="1" applyFont="1" applyFill="1" applyBorder="1" applyAlignment="1" applyProtection="1">
      <alignment horizontal="center"/>
      <protection/>
    </xf>
    <xf numFmtId="174" fontId="7" fillId="34" borderId="26" xfId="55" applyNumberFormat="1" applyFont="1" applyFill="1" applyBorder="1" applyProtection="1">
      <alignment/>
      <protection/>
    </xf>
    <xf numFmtId="0" fontId="3" fillId="34" borderId="27" xfId="0" applyFont="1" applyFill="1" applyBorder="1" applyAlignment="1" applyProtection="1">
      <alignment/>
      <protection/>
    </xf>
    <xf numFmtId="0" fontId="3" fillId="34" borderId="28" xfId="0" applyFont="1" applyFill="1" applyBorder="1" applyAlignment="1" applyProtection="1">
      <alignment/>
      <protection/>
    </xf>
    <xf numFmtId="174" fontId="7" fillId="34" borderId="0" xfId="55" applyNumberFormat="1" applyFont="1" applyFill="1" applyBorder="1" applyAlignment="1" applyProtection="1">
      <alignment horizontal="center"/>
      <protection/>
    </xf>
    <xf numFmtId="38" fontId="3" fillId="34" borderId="0" xfId="55" applyNumberFormat="1" applyFont="1" applyFill="1" applyBorder="1" applyAlignment="1" applyProtection="1">
      <alignment horizontal="left"/>
      <protection/>
    </xf>
    <xf numFmtId="174" fontId="3" fillId="34" borderId="24" xfId="55" applyNumberFormat="1" applyFont="1" applyFill="1" applyBorder="1" applyProtection="1">
      <alignment/>
      <protection/>
    </xf>
    <xf numFmtId="38" fontId="3" fillId="34" borderId="13" xfId="55" applyNumberFormat="1" applyFont="1" applyFill="1" applyBorder="1" applyProtection="1">
      <alignment/>
      <protection/>
    </xf>
    <xf numFmtId="174" fontId="3" fillId="34" borderId="14" xfId="55" applyNumberFormat="1" applyFont="1" applyFill="1" applyBorder="1" applyProtection="1">
      <alignment/>
      <protection/>
    </xf>
    <xf numFmtId="174" fontId="3" fillId="34" borderId="0" xfId="55" applyNumberFormat="1" applyFont="1" applyFill="1" applyBorder="1" applyAlignment="1" applyProtection="1">
      <alignment horizontal="left"/>
      <protection/>
    </xf>
    <xf numFmtId="175" fontId="3" fillId="34" borderId="21" xfId="55" applyNumberFormat="1" applyFont="1" applyFill="1" applyBorder="1" applyAlignment="1" applyProtection="1">
      <alignment horizontal="center"/>
      <protection/>
    </xf>
    <xf numFmtId="174" fontId="3" fillId="34" borderId="13" xfId="55" applyNumberFormat="1" applyFont="1" applyFill="1" applyBorder="1" applyProtection="1">
      <alignment/>
      <protection/>
    </xf>
    <xf numFmtId="174" fontId="3" fillId="34" borderId="0" xfId="55" applyNumberFormat="1" applyFont="1" applyFill="1" applyBorder="1" applyProtection="1">
      <alignment/>
      <protection/>
    </xf>
    <xf numFmtId="0" fontId="3" fillId="34" borderId="0" xfId="0" applyFont="1" applyFill="1" applyBorder="1" applyAlignment="1" applyProtection="1">
      <alignment horizontal="left"/>
      <protection/>
    </xf>
    <xf numFmtId="173" fontId="3" fillId="34" borderId="27" xfId="55" applyFont="1" applyFill="1" applyBorder="1" applyAlignment="1" applyProtection="1">
      <alignment horizontal="center"/>
      <protection/>
    </xf>
    <xf numFmtId="0" fontId="3" fillId="34" borderId="25" xfId="0" applyFont="1" applyFill="1" applyBorder="1" applyAlignment="1" applyProtection="1">
      <alignment horizontal="left"/>
      <protection/>
    </xf>
    <xf numFmtId="174" fontId="3" fillId="34" borderId="25" xfId="55" applyNumberFormat="1" applyFont="1" applyFill="1" applyBorder="1" applyProtection="1">
      <alignment/>
      <protection/>
    </xf>
    <xf numFmtId="175" fontId="3" fillId="34" borderId="25" xfId="55" applyNumberFormat="1" applyFont="1" applyFill="1" applyBorder="1" applyAlignment="1" applyProtection="1">
      <alignment horizontal="center"/>
      <protection/>
    </xf>
    <xf numFmtId="174" fontId="7" fillId="34" borderId="22" xfId="55" applyNumberFormat="1" applyFont="1" applyFill="1" applyBorder="1" applyProtection="1">
      <alignment/>
      <protection/>
    </xf>
    <xf numFmtId="174" fontId="7" fillId="34" borderId="24" xfId="55" applyNumberFormat="1" applyFont="1" applyFill="1" applyBorder="1" applyProtection="1">
      <alignment/>
      <protection locked="0"/>
    </xf>
    <xf numFmtId="0" fontId="7" fillId="34" borderId="0" xfId="0" applyFont="1" applyFill="1" applyBorder="1" applyAlignment="1" applyProtection="1">
      <alignment horizontal="center"/>
      <protection/>
    </xf>
    <xf numFmtId="174" fontId="7" fillId="34" borderId="0" xfId="0" applyNumberFormat="1" applyFont="1" applyFill="1" applyBorder="1" applyAlignment="1" applyProtection="1">
      <alignment/>
      <protection/>
    </xf>
    <xf numFmtId="174" fontId="7" fillId="0" borderId="24" xfId="56" applyNumberFormat="1" applyFont="1" applyFill="1" applyBorder="1" applyProtection="1">
      <alignment/>
      <protection/>
    </xf>
    <xf numFmtId="0" fontId="2" fillId="34" borderId="0" xfId="0" applyFont="1" applyFill="1" applyBorder="1" applyAlignment="1" applyProtection="1">
      <alignment/>
      <protection locked="0"/>
    </xf>
    <xf numFmtId="0" fontId="3" fillId="34" borderId="0" xfId="0" applyFont="1" applyFill="1" applyBorder="1" applyAlignment="1" applyProtection="1">
      <alignment/>
      <protection locked="0"/>
    </xf>
    <xf numFmtId="0" fontId="2" fillId="34" borderId="15" xfId="0" applyFont="1" applyFill="1" applyBorder="1" applyAlignment="1" applyProtection="1">
      <alignment horizontal="center"/>
      <protection locked="0"/>
    </xf>
    <xf numFmtId="0" fontId="10" fillId="34" borderId="16" xfId="0" applyFont="1" applyFill="1" applyBorder="1" applyAlignment="1" applyProtection="1">
      <alignment horizontal="left"/>
      <protection locked="0"/>
    </xf>
    <xf numFmtId="0" fontId="11" fillId="34" borderId="0" xfId="0" applyFont="1" applyFill="1" applyBorder="1" applyAlignment="1" applyProtection="1">
      <alignment horizontal="right"/>
      <protection locked="0"/>
    </xf>
    <xf numFmtId="0" fontId="3" fillId="34" borderId="10" xfId="0" applyFont="1" applyFill="1" applyBorder="1" applyAlignment="1" applyProtection="1">
      <alignment/>
      <protection locked="0"/>
    </xf>
    <xf numFmtId="0" fontId="9" fillId="0" borderId="16" xfId="0" applyFont="1" applyBorder="1" applyAlignment="1" applyProtection="1" quotePrefix="1">
      <alignment horizontal="centerContinuous"/>
      <protection locked="0"/>
    </xf>
    <xf numFmtId="0" fontId="7" fillId="34" borderId="13" xfId="0" applyFont="1" applyFill="1" applyBorder="1" applyAlignment="1" applyProtection="1">
      <alignment/>
      <protection/>
    </xf>
    <xf numFmtId="0" fontId="2" fillId="0" borderId="11" xfId="0" applyFont="1" applyBorder="1" applyAlignment="1" applyProtection="1">
      <alignment horizontal="centerContinuous"/>
      <protection/>
    </xf>
    <xf numFmtId="0" fontId="5" fillId="0" borderId="11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Continuous"/>
      <protection/>
    </xf>
    <xf numFmtId="0" fontId="2" fillId="0" borderId="20" xfId="0" applyFont="1" applyBorder="1" applyAlignment="1" applyProtection="1">
      <alignment horizontal="centerContinuous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3" fontId="3" fillId="0" borderId="20" xfId="0" applyNumberFormat="1" applyFont="1" applyBorder="1" applyAlignment="1" applyProtection="1">
      <alignment/>
      <protection/>
    </xf>
    <xf numFmtId="3" fontId="8" fillId="1" borderId="20" xfId="0" applyNumberFormat="1" applyFont="1" applyFill="1" applyBorder="1" applyAlignment="1" applyProtection="1">
      <alignment/>
      <protection/>
    </xf>
    <xf numFmtId="3" fontId="7" fillId="1" borderId="20" xfId="0" applyNumberFormat="1" applyFont="1" applyFill="1" applyBorder="1" applyAlignment="1" applyProtection="1">
      <alignment/>
      <protection/>
    </xf>
    <xf numFmtId="3" fontId="3" fillId="0" borderId="20" xfId="0" applyNumberFormat="1" applyFont="1" applyBorder="1" applyAlignment="1" applyProtection="1">
      <alignment/>
      <protection locked="0"/>
    </xf>
    <xf numFmtId="3" fontId="3" fillId="0" borderId="17" xfId="0" applyNumberFormat="1" applyFont="1" applyBorder="1" applyAlignment="1" applyProtection="1">
      <alignment/>
      <protection/>
    </xf>
    <xf numFmtId="0" fontId="2" fillId="0" borderId="12" xfId="0" applyFont="1" applyBorder="1" applyAlignment="1" applyProtection="1">
      <alignment horizontal="centerContinuous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3" fontId="15" fillId="0" borderId="0" xfId="0" applyNumberFormat="1" applyFont="1" applyBorder="1" applyAlignment="1" applyProtection="1">
      <alignment/>
      <protection/>
    </xf>
    <xf numFmtId="3" fontId="15" fillId="0" borderId="0" xfId="0" applyNumberFormat="1" applyFont="1" applyBorder="1" applyAlignment="1" applyProtection="1">
      <alignment/>
      <protection locked="0"/>
    </xf>
    <xf numFmtId="3" fontId="15" fillId="0" borderId="0" xfId="0" applyNumberFormat="1" applyFont="1" applyBorder="1" applyAlignment="1" applyProtection="1">
      <alignment horizontal="center"/>
      <protection locked="0"/>
    </xf>
    <xf numFmtId="3" fontId="16" fillId="1" borderId="0" xfId="0" applyNumberFormat="1" applyFont="1" applyFill="1" applyBorder="1" applyAlignment="1" applyProtection="1">
      <alignment/>
      <protection/>
    </xf>
    <xf numFmtId="3" fontId="17" fillId="1" borderId="0" xfId="0" applyNumberFormat="1" applyFont="1" applyFill="1" applyBorder="1" applyAlignment="1" applyProtection="1">
      <alignment/>
      <protection/>
    </xf>
    <xf numFmtId="3" fontId="15" fillId="1" borderId="0" xfId="0" applyNumberFormat="1" applyFont="1" applyFill="1" applyBorder="1" applyAlignment="1" applyProtection="1">
      <alignment horizontal="center"/>
      <protection/>
    </xf>
    <xf numFmtId="3" fontId="18" fillId="0" borderId="0" xfId="0" applyNumberFormat="1" applyFont="1" applyBorder="1" applyAlignment="1" applyProtection="1">
      <alignment/>
      <protection/>
    </xf>
    <xf numFmtId="3" fontId="18" fillId="33" borderId="0" xfId="0" applyNumberFormat="1" applyFont="1" applyFill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2" fillId="0" borderId="22" xfId="0" applyFont="1" applyBorder="1" applyAlignment="1" applyProtection="1">
      <alignment horizontal="centerContinuous"/>
      <protection locked="0"/>
    </xf>
    <xf numFmtId="0" fontId="2" fillId="0" borderId="18" xfId="0" applyFont="1" applyBorder="1" applyAlignment="1" applyProtection="1">
      <alignment horizontal="centerContinuous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174" fontId="7" fillId="34" borderId="0" xfId="55" applyNumberFormat="1" applyFont="1" applyFill="1" applyBorder="1" applyProtection="1">
      <alignment/>
      <protection locked="0"/>
    </xf>
    <xf numFmtId="174" fontId="7" fillId="34" borderId="28" xfId="55" applyNumberFormat="1" applyFont="1" applyFill="1" applyBorder="1" applyProtection="1">
      <alignment/>
      <protection/>
    </xf>
    <xf numFmtId="173" fontId="3" fillId="34" borderId="0" xfId="55" applyFont="1" applyFill="1" applyBorder="1" applyAlignment="1" applyProtection="1">
      <alignment horizontal="center"/>
      <protection/>
    </xf>
    <xf numFmtId="174" fontId="4" fillId="0" borderId="0" xfId="55" applyNumberFormat="1" applyFont="1" applyFill="1" applyBorder="1" applyProtection="1">
      <alignment/>
      <protection/>
    </xf>
    <xf numFmtId="0" fontId="52" fillId="0" borderId="0" xfId="0" applyFont="1" applyBorder="1" applyAlignment="1" applyProtection="1">
      <alignment/>
      <protection/>
    </xf>
    <xf numFmtId="0" fontId="3" fillId="35" borderId="13" xfId="0" applyFont="1" applyFill="1" applyBorder="1" applyAlignment="1" applyProtection="1">
      <alignment/>
      <protection/>
    </xf>
    <xf numFmtId="0" fontId="3" fillId="35" borderId="0" xfId="0" applyFont="1" applyFill="1" applyAlignment="1" applyProtection="1">
      <alignment/>
      <protection/>
    </xf>
    <xf numFmtId="0" fontId="14" fillId="35" borderId="0" xfId="0" applyFont="1" applyFill="1" applyAlignment="1">
      <alignment/>
    </xf>
    <xf numFmtId="0" fontId="3" fillId="0" borderId="13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35" borderId="13" xfId="0" applyFont="1" applyFill="1" applyBorder="1" applyAlignment="1" applyProtection="1">
      <alignment horizontal="left" vertical="top" wrapText="1"/>
      <protection/>
    </xf>
    <xf numFmtId="0" fontId="3" fillId="35" borderId="0" xfId="0" applyFont="1" applyFill="1" applyBorder="1" applyAlignment="1" applyProtection="1">
      <alignment horizontal="left" vertical="top" wrapText="1"/>
      <protection/>
    </xf>
    <xf numFmtId="173" fontId="7" fillId="34" borderId="29" xfId="55" applyFont="1" applyFill="1" applyBorder="1" applyAlignment="1" applyProtection="1">
      <alignment horizontal="left"/>
      <protection/>
    </xf>
    <xf numFmtId="173" fontId="7" fillId="34" borderId="30" xfId="55" applyFont="1" applyFill="1" applyBorder="1" applyAlignment="1" applyProtection="1">
      <alignment horizontal="left"/>
      <protection/>
    </xf>
    <xf numFmtId="173" fontId="7" fillId="34" borderId="31" xfId="55" applyFont="1" applyFill="1" applyBorder="1" applyAlignment="1" applyProtection="1">
      <alignment horizontal="left"/>
      <protection/>
    </xf>
    <xf numFmtId="0" fontId="2" fillId="34" borderId="10" xfId="0" applyFont="1" applyFill="1" applyBorder="1" applyAlignment="1" applyProtection="1">
      <alignment horizontal="center"/>
      <protection locked="0"/>
    </xf>
    <xf numFmtId="0" fontId="2" fillId="34" borderId="11" xfId="0" applyFont="1" applyFill="1" applyBorder="1" applyAlignment="1" applyProtection="1">
      <alignment horizontal="center"/>
      <protection locked="0"/>
    </xf>
    <xf numFmtId="0" fontId="2" fillId="34" borderId="12" xfId="0" applyFont="1" applyFill="1" applyBorder="1" applyAlignment="1" applyProtection="1">
      <alignment horizontal="center"/>
      <protection locked="0"/>
    </xf>
    <xf numFmtId="0" fontId="2" fillId="34" borderId="13" xfId="0" applyFont="1" applyFill="1" applyBorder="1" applyAlignment="1" applyProtection="1">
      <alignment horizontal="center"/>
      <protection locked="0"/>
    </xf>
    <xf numFmtId="0" fontId="2" fillId="34" borderId="0" xfId="0" applyFont="1" applyFill="1" applyBorder="1" applyAlignment="1" applyProtection="1">
      <alignment horizontal="center"/>
      <protection locked="0"/>
    </xf>
    <xf numFmtId="0" fontId="2" fillId="34" borderId="14" xfId="0" applyFont="1" applyFill="1" applyBorder="1" applyAlignment="1" applyProtection="1">
      <alignment horizontal="center"/>
      <protection locked="0"/>
    </xf>
    <xf numFmtId="0" fontId="2" fillId="34" borderId="15" xfId="0" applyFont="1" applyFill="1" applyBorder="1" applyAlignment="1" applyProtection="1">
      <alignment horizontal="center"/>
      <protection locked="0"/>
    </xf>
    <xf numFmtId="0" fontId="2" fillId="34" borderId="16" xfId="0" applyFont="1" applyFill="1" applyBorder="1" applyAlignment="1" applyProtection="1">
      <alignment horizontal="center"/>
      <protection locked="0"/>
    </xf>
    <xf numFmtId="0" fontId="2" fillId="34" borderId="17" xfId="0" applyFont="1" applyFill="1" applyBorder="1" applyAlignment="1" applyProtection="1">
      <alignment horizontal="center"/>
      <protection locked="0"/>
    </xf>
    <xf numFmtId="0" fontId="3" fillId="34" borderId="10" xfId="0" applyFont="1" applyFill="1" applyBorder="1" applyAlignment="1" applyProtection="1">
      <alignment horizontal="left"/>
      <protection locked="0"/>
    </xf>
    <xf numFmtId="0" fontId="3" fillId="34" borderId="11" xfId="0" applyFont="1" applyFill="1" applyBorder="1" applyAlignment="1" applyProtection="1">
      <alignment horizontal="left"/>
      <protection locked="0"/>
    </xf>
    <xf numFmtId="0" fontId="3" fillId="34" borderId="12" xfId="0" applyFont="1" applyFill="1" applyBorder="1" applyAlignment="1" applyProtection="1">
      <alignment horizontal="left"/>
      <protection locked="0"/>
    </xf>
    <xf numFmtId="14" fontId="9" fillId="34" borderId="15" xfId="0" applyNumberFormat="1" applyFont="1" applyFill="1" applyBorder="1" applyAlignment="1" applyProtection="1" quotePrefix="1">
      <alignment horizontal="center"/>
      <protection locked="0"/>
    </xf>
    <xf numFmtId="0" fontId="9" fillId="34" borderId="16" xfId="0" applyFont="1" applyFill="1" applyBorder="1" applyAlignment="1" applyProtection="1">
      <alignment horizontal="center"/>
      <protection locked="0"/>
    </xf>
    <xf numFmtId="0" fontId="9" fillId="34" borderId="17" xfId="0" applyFont="1" applyFill="1" applyBorder="1" applyAlignment="1" applyProtection="1">
      <alignment horizontal="center"/>
      <protection locked="0"/>
    </xf>
    <xf numFmtId="0" fontId="3" fillId="34" borderId="13" xfId="0" applyFont="1" applyFill="1" applyBorder="1" applyAlignment="1" applyProtection="1">
      <alignment horizontal="left"/>
      <protection locked="0"/>
    </xf>
    <xf numFmtId="0" fontId="3" fillId="34" borderId="14" xfId="0" applyFont="1" applyFill="1" applyBorder="1" applyAlignment="1" applyProtection="1">
      <alignment horizontal="left"/>
      <protection locked="0"/>
    </xf>
    <xf numFmtId="174" fontId="3" fillId="34" borderId="14" xfId="55" applyNumberFormat="1" applyFont="1" applyFill="1" applyBorder="1" applyAlignment="1" applyProtection="1">
      <alignment horizontal="center"/>
      <protection/>
    </xf>
    <xf numFmtId="0" fontId="3" fillId="34" borderId="14" xfId="0" applyFont="1" applyFill="1" applyBorder="1" applyAlignment="1" applyProtection="1">
      <alignment horizontal="center"/>
      <protection/>
    </xf>
    <xf numFmtId="173" fontId="7" fillId="34" borderId="18" xfId="55" applyFont="1" applyFill="1" applyBorder="1" applyProtection="1">
      <alignment/>
      <protection/>
    </xf>
    <xf numFmtId="173" fontId="7" fillId="34" borderId="19" xfId="55" applyFont="1" applyFill="1" applyBorder="1" applyProtection="1">
      <alignment/>
      <protection/>
    </xf>
    <xf numFmtId="174" fontId="3" fillId="34" borderId="28" xfId="55" applyNumberFormat="1" applyFont="1" applyFill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2280" xfId="55"/>
    <cellStyle name="Normal_Beregning aga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1085850</xdr:colOff>
      <xdr:row>0</xdr:row>
      <xdr:rowOff>0</xdr:rowOff>
    </xdr:from>
    <xdr:to>
      <xdr:col>11</xdr:col>
      <xdr:colOff>438150</xdr:colOff>
      <xdr:row>1</xdr:row>
      <xdr:rowOff>133350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86725" y="0"/>
          <a:ext cx="49530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714375</xdr:colOff>
      <xdr:row>0</xdr:row>
      <xdr:rowOff>28575</xdr:rowOff>
    </xdr:from>
    <xdr:to>
      <xdr:col>8</xdr:col>
      <xdr:colOff>209550</xdr:colOff>
      <xdr:row>1</xdr:row>
      <xdr:rowOff>152400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28575"/>
          <a:ext cx="49530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723900</xdr:colOff>
      <xdr:row>0</xdr:row>
      <xdr:rowOff>0</xdr:rowOff>
    </xdr:from>
    <xdr:to>
      <xdr:col>8</xdr:col>
      <xdr:colOff>219075</xdr:colOff>
      <xdr:row>1</xdr:row>
      <xdr:rowOff>123825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0"/>
          <a:ext cx="49530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676275</xdr:colOff>
      <xdr:row>0</xdr:row>
      <xdr:rowOff>38100</xdr:rowOff>
    </xdr:from>
    <xdr:to>
      <xdr:col>8</xdr:col>
      <xdr:colOff>161925</xdr:colOff>
      <xdr:row>1</xdr:row>
      <xdr:rowOff>161925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38100"/>
          <a:ext cx="48577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704850</xdr:colOff>
      <xdr:row>0</xdr:row>
      <xdr:rowOff>28575</xdr:rowOff>
    </xdr:from>
    <xdr:to>
      <xdr:col>8</xdr:col>
      <xdr:colOff>200025</xdr:colOff>
      <xdr:row>1</xdr:row>
      <xdr:rowOff>152400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28575"/>
          <a:ext cx="49530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685800</xdr:colOff>
      <xdr:row>1</xdr:row>
      <xdr:rowOff>0</xdr:rowOff>
    </xdr:from>
    <xdr:to>
      <xdr:col>8</xdr:col>
      <xdr:colOff>171450</xdr:colOff>
      <xdr:row>1</xdr:row>
      <xdr:rowOff>180975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57150"/>
          <a:ext cx="48577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0</xdr:row>
      <xdr:rowOff>19050</xdr:rowOff>
    </xdr:from>
    <xdr:to>
      <xdr:col>8</xdr:col>
      <xdr:colOff>142875</xdr:colOff>
      <xdr:row>1</xdr:row>
      <xdr:rowOff>142875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9050"/>
          <a:ext cx="49530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Microsoft%20Office\Office15\xlstart\Magic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_TM_Sheet1"/>
      <sheetName val="Sheet1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showGridLines="0" tabSelected="1" zoomScalePageLayoutView="0" workbookViewId="0" topLeftCell="A1">
      <selection activeCell="T21" sqref="T21"/>
    </sheetView>
  </sheetViews>
  <sheetFormatPr defaultColWidth="10.75390625" defaultRowHeight="12.75"/>
  <cols>
    <col min="1" max="1" width="10.00390625" style="36" customWidth="1"/>
    <col min="2" max="2" width="14.875" style="36" customWidth="1"/>
    <col min="3" max="6" width="16.75390625" style="36" customWidth="1"/>
    <col min="7" max="7" width="15.00390625" style="36" customWidth="1"/>
    <col min="8" max="8" width="13.25390625" style="36" hidden="1" customWidth="1"/>
    <col min="9" max="9" width="11.75390625" style="36" hidden="1" customWidth="1"/>
    <col min="10" max="10" width="12.25390625" style="36" hidden="1" customWidth="1"/>
    <col min="11" max="11" width="12.875" style="36" hidden="1" customWidth="1"/>
    <col min="12" max="12" width="16.00390625" style="36" customWidth="1"/>
    <col min="13" max="13" width="15.125" style="36" customWidth="1"/>
    <col min="14" max="14" width="15.625" style="36" customWidth="1"/>
    <col min="15" max="15" width="14.875" style="36" customWidth="1"/>
    <col min="16" max="18" width="1.875" style="36" customWidth="1"/>
    <col min="19" max="16384" width="10.75390625" style="36" customWidth="1"/>
  </cols>
  <sheetData>
    <row r="1" spans="1:16" s="6" customFormat="1" ht="3.75" customHeight="1">
      <c r="A1" s="1"/>
      <c r="B1" s="2"/>
      <c r="C1" s="2"/>
      <c r="D1" s="2"/>
      <c r="E1" s="3"/>
      <c r="F1" s="4"/>
      <c r="G1" s="4"/>
      <c r="H1" s="4"/>
      <c r="I1" s="5"/>
      <c r="J1" s="5"/>
      <c r="K1" s="5"/>
      <c r="L1" s="5"/>
      <c r="M1" s="5"/>
      <c r="N1" s="5"/>
      <c r="O1" s="5"/>
      <c r="P1" s="5"/>
    </row>
    <row r="2" spans="1:16" s="6" customFormat="1" ht="27" customHeight="1">
      <c r="A2" s="7"/>
      <c r="B2" s="8"/>
      <c r="C2" s="5"/>
      <c r="D2" s="5"/>
      <c r="E2" s="9"/>
      <c r="F2" s="4"/>
      <c r="G2" s="10" t="s">
        <v>0</v>
      </c>
      <c r="H2" s="10"/>
      <c r="I2" s="4"/>
      <c r="J2" s="4"/>
      <c r="K2" s="4"/>
      <c r="L2" s="4"/>
      <c r="M2" s="4"/>
      <c r="N2" s="4"/>
      <c r="O2" s="4"/>
      <c r="P2" s="4"/>
    </row>
    <row r="3" spans="1:15" s="6" customFormat="1" ht="12" customHeight="1">
      <c r="A3" s="11"/>
      <c r="B3" s="5"/>
      <c r="C3" s="5"/>
      <c r="D3" s="5"/>
      <c r="E3" s="9"/>
      <c r="F3" s="4"/>
      <c r="G3" s="12" t="s">
        <v>1</v>
      </c>
      <c r="H3" s="13"/>
      <c r="I3" s="13"/>
      <c r="J3" s="13"/>
      <c r="K3" s="14"/>
      <c r="L3" s="12" t="s">
        <v>2</v>
      </c>
      <c r="M3" s="14"/>
      <c r="N3" s="12" t="s">
        <v>3</v>
      </c>
      <c r="O3" s="3"/>
    </row>
    <row r="4" spans="1:15" s="6" customFormat="1" ht="13.5" customHeight="1">
      <c r="A4" s="15"/>
      <c r="B4" s="16"/>
      <c r="C4" s="16"/>
      <c r="D4" s="16"/>
      <c r="E4" s="17"/>
      <c r="F4" s="23"/>
      <c r="G4" s="154"/>
      <c r="H4" s="20">
        <v>2007</v>
      </c>
      <c r="I4" s="18"/>
      <c r="J4" s="18"/>
      <c r="K4" s="19"/>
      <c r="L4" s="20"/>
      <c r="M4" s="21"/>
      <c r="N4" s="131" t="s">
        <v>57</v>
      </c>
      <c r="O4" s="22"/>
    </row>
    <row r="5" spans="1:15" s="6" customFormat="1" ht="6.75" customHeight="1">
      <c r="A5" s="16"/>
      <c r="B5" s="16"/>
      <c r="C5" s="23"/>
      <c r="D5" s="23"/>
      <c r="E5" s="18"/>
      <c r="F5" s="18"/>
      <c r="G5" s="18"/>
      <c r="H5" s="18"/>
      <c r="I5" s="24"/>
      <c r="J5" s="24"/>
      <c r="K5" s="18"/>
      <c r="L5" s="18"/>
      <c r="M5" s="18"/>
      <c r="N5" s="25"/>
      <c r="O5" s="31"/>
    </row>
    <row r="6" spans="1:15" s="6" customFormat="1" ht="21.75" customHeight="1">
      <c r="A6" s="26" t="s">
        <v>4</v>
      </c>
      <c r="B6" s="27"/>
      <c r="C6" s="28"/>
      <c r="D6" s="28"/>
      <c r="E6" s="29"/>
      <c r="F6" s="29"/>
      <c r="G6" s="29"/>
      <c r="H6" s="29"/>
      <c r="I6" s="30"/>
      <c r="J6" s="30"/>
      <c r="K6" s="29"/>
      <c r="L6" s="133"/>
      <c r="M6" s="133"/>
      <c r="N6" s="134"/>
      <c r="O6" s="3"/>
    </row>
    <row r="7" spans="1:15" s="6" customFormat="1" ht="18.75">
      <c r="A7" s="32"/>
      <c r="B7" s="33"/>
      <c r="C7" s="25" t="s">
        <v>5</v>
      </c>
      <c r="D7" s="25"/>
      <c r="E7" s="18"/>
      <c r="F7" s="18"/>
      <c r="G7" s="18"/>
      <c r="H7" s="135"/>
      <c r="I7" s="135"/>
      <c r="J7" s="135"/>
      <c r="K7" s="143"/>
      <c r="L7" s="155"/>
      <c r="M7" s="29"/>
      <c r="N7" s="29"/>
      <c r="O7" s="136"/>
    </row>
    <row r="8" spans="1:15" ht="64.5" customHeight="1">
      <c r="A8" s="34"/>
      <c r="B8" s="35" t="s">
        <v>53</v>
      </c>
      <c r="C8" s="35" t="s">
        <v>54</v>
      </c>
      <c r="D8" s="35" t="s">
        <v>49</v>
      </c>
      <c r="E8" s="35" t="s">
        <v>48</v>
      </c>
      <c r="F8" s="35" t="s">
        <v>55</v>
      </c>
      <c r="G8" s="156" t="s">
        <v>50</v>
      </c>
      <c r="H8" s="144"/>
      <c r="I8" s="144"/>
      <c r="J8" s="144"/>
      <c r="K8" s="144"/>
      <c r="L8" s="137" t="s">
        <v>46</v>
      </c>
      <c r="M8" s="35" t="s">
        <v>47</v>
      </c>
      <c r="N8" s="35" t="s">
        <v>6</v>
      </c>
      <c r="O8" s="35" t="s">
        <v>7</v>
      </c>
    </row>
    <row r="9" spans="1:15" ht="22.5" customHeight="1">
      <c r="A9" s="37">
        <v>1</v>
      </c>
      <c r="B9" s="38">
        <v>0</v>
      </c>
      <c r="C9" s="39"/>
      <c r="D9" s="39"/>
      <c r="E9" s="39"/>
      <c r="F9" s="39"/>
      <c r="G9" s="39"/>
      <c r="H9" s="145"/>
      <c r="I9" s="146"/>
      <c r="J9" s="145"/>
      <c r="K9" s="147"/>
      <c r="L9" s="40">
        <f>IF($B$9="","",C9*14.1%+D9*10.6%+E9*6.4%+F9*5.1%+G9*0%)</f>
        <v>0</v>
      </c>
      <c r="M9" s="38"/>
      <c r="N9" s="40">
        <f>IF($B$9="","",L9-M9)</f>
        <v>0</v>
      </c>
      <c r="O9" s="41"/>
    </row>
    <row r="10" spans="1:15" ht="22.5" customHeight="1">
      <c r="A10" s="37">
        <v>2</v>
      </c>
      <c r="B10" s="38">
        <v>0</v>
      </c>
      <c r="C10" s="39"/>
      <c r="D10" s="39"/>
      <c r="E10" s="39"/>
      <c r="F10" s="39"/>
      <c r="G10" s="39"/>
      <c r="H10" s="145"/>
      <c r="I10" s="146"/>
      <c r="J10" s="145"/>
      <c r="K10" s="147"/>
      <c r="L10" s="40">
        <f aca="true" t="shared" si="0" ref="L10:L15">IF($B$9="","",C10*14.1%+D10*10.6%+E10*6.4%+F10*5.1%+G10*0%)</f>
        <v>0</v>
      </c>
      <c r="M10" s="38"/>
      <c r="N10" s="40">
        <f>IF($B$9="","",L10-M10)</f>
        <v>0</v>
      </c>
      <c r="O10" s="41"/>
    </row>
    <row r="11" spans="1:15" ht="22.5" customHeight="1">
      <c r="A11" s="37">
        <v>3</v>
      </c>
      <c r="B11" s="38">
        <v>0</v>
      </c>
      <c r="C11" s="39"/>
      <c r="D11" s="39"/>
      <c r="E11" s="39"/>
      <c r="F11" s="39"/>
      <c r="G11" s="39"/>
      <c r="H11" s="145"/>
      <c r="I11" s="146"/>
      <c r="J11" s="145"/>
      <c r="K11" s="147"/>
      <c r="L11" s="40">
        <f t="shared" si="0"/>
        <v>0</v>
      </c>
      <c r="M11" s="38"/>
      <c r="N11" s="40">
        <f>IF($B$9="","",L11-M11)</f>
        <v>0</v>
      </c>
      <c r="O11" s="41"/>
    </row>
    <row r="12" spans="1:15" ht="22.5" customHeight="1">
      <c r="A12" s="42" t="s">
        <v>8</v>
      </c>
      <c r="B12" s="43">
        <f aca="true" t="shared" si="1" ref="B12:G12">IF($B$9="","",SUM(B9:B11))</f>
        <v>0</v>
      </c>
      <c r="C12" s="44">
        <f t="shared" si="1"/>
        <v>0</v>
      </c>
      <c r="D12" s="44">
        <f t="shared" si="1"/>
        <v>0</v>
      </c>
      <c r="E12" s="44">
        <f t="shared" si="1"/>
        <v>0</v>
      </c>
      <c r="F12" s="44">
        <f t="shared" si="1"/>
        <v>0</v>
      </c>
      <c r="G12" s="44">
        <f t="shared" si="1"/>
        <v>0</v>
      </c>
      <c r="H12" s="148"/>
      <c r="I12" s="149"/>
      <c r="J12" s="149"/>
      <c r="K12" s="150"/>
      <c r="L12" s="139">
        <f>IF($B$9="","",SUM(L9:L11))</f>
        <v>0</v>
      </c>
      <c r="M12" s="43">
        <f>IF($B$9="","",SUM(M9:M11))</f>
        <v>0</v>
      </c>
      <c r="N12" s="43">
        <f>IF($B$9="","",SUM(N9:N11))</f>
        <v>0</v>
      </c>
      <c r="O12" s="45"/>
    </row>
    <row r="13" spans="1:15" ht="22.5" customHeight="1">
      <c r="A13" s="37">
        <v>4</v>
      </c>
      <c r="B13" s="38">
        <v>0</v>
      </c>
      <c r="C13" s="39"/>
      <c r="D13" s="39"/>
      <c r="E13" s="39"/>
      <c r="F13" s="39"/>
      <c r="G13" s="39"/>
      <c r="H13" s="145"/>
      <c r="I13" s="146"/>
      <c r="J13" s="145"/>
      <c r="K13" s="147"/>
      <c r="L13" s="40">
        <f t="shared" si="0"/>
        <v>0</v>
      </c>
      <c r="M13" s="38"/>
      <c r="N13" s="40">
        <f>IF($B$9="","",L13-M13)</f>
        <v>0</v>
      </c>
      <c r="O13" s="41"/>
    </row>
    <row r="14" spans="1:15" ht="22.5" customHeight="1">
      <c r="A14" s="37">
        <v>5</v>
      </c>
      <c r="B14" s="38">
        <v>0</v>
      </c>
      <c r="C14" s="39"/>
      <c r="D14" s="39"/>
      <c r="E14" s="39"/>
      <c r="F14" s="39"/>
      <c r="G14" s="39"/>
      <c r="H14" s="145"/>
      <c r="I14" s="146"/>
      <c r="J14" s="145"/>
      <c r="K14" s="147"/>
      <c r="L14" s="40">
        <f t="shared" si="0"/>
        <v>0</v>
      </c>
      <c r="M14" s="38"/>
      <c r="N14" s="40">
        <f>IF($B$9="","",L14-M14)</f>
        <v>0</v>
      </c>
      <c r="O14" s="41"/>
    </row>
    <row r="15" spans="1:15" ht="22.5" customHeight="1">
      <c r="A15" s="46">
        <v>6</v>
      </c>
      <c r="B15" s="38">
        <v>0</v>
      </c>
      <c r="C15" s="39"/>
      <c r="D15" s="39"/>
      <c r="E15" s="39"/>
      <c r="F15" s="39"/>
      <c r="G15" s="39"/>
      <c r="H15" s="145"/>
      <c r="I15" s="146"/>
      <c r="J15" s="145"/>
      <c r="K15" s="147"/>
      <c r="L15" s="40">
        <f t="shared" si="0"/>
        <v>0</v>
      </c>
      <c r="M15" s="38"/>
      <c r="N15" s="40">
        <f>IF($B$9="","",L15+L16-M15)</f>
        <v>0</v>
      </c>
      <c r="O15" s="41"/>
    </row>
    <row r="16" spans="1:15" ht="22.5" customHeight="1" hidden="1">
      <c r="A16" s="46" t="s">
        <v>9</v>
      </c>
      <c r="B16" s="38"/>
      <c r="C16" s="62"/>
      <c r="D16" s="62"/>
      <c r="E16" s="62"/>
      <c r="F16" s="62"/>
      <c r="G16" s="62"/>
      <c r="H16" s="145"/>
      <c r="I16" s="151"/>
      <c r="J16" s="152"/>
      <c r="K16" s="152"/>
      <c r="L16" s="138">
        <f>F16*12.5%</f>
        <v>0</v>
      </c>
      <c r="M16" s="49" t="s">
        <v>10</v>
      </c>
      <c r="N16" s="62"/>
      <c r="O16" s="62"/>
    </row>
    <row r="17" spans="1:15" ht="22.5" customHeight="1">
      <c r="A17" s="42" t="s">
        <v>8</v>
      </c>
      <c r="B17" s="43">
        <f aca="true" t="shared" si="2" ref="B17:G17">IF($B$9="","",SUM(B12:B16))</f>
        <v>0</v>
      </c>
      <c r="C17" s="44">
        <f t="shared" si="2"/>
        <v>0</v>
      </c>
      <c r="D17" s="44">
        <f t="shared" si="2"/>
        <v>0</v>
      </c>
      <c r="E17" s="44">
        <f t="shared" si="2"/>
        <v>0</v>
      </c>
      <c r="F17" s="44">
        <f t="shared" si="2"/>
        <v>0</v>
      </c>
      <c r="G17" s="44">
        <f t="shared" si="2"/>
        <v>0</v>
      </c>
      <c r="H17" s="149"/>
      <c r="I17" s="149"/>
      <c r="J17" s="149"/>
      <c r="K17" s="150"/>
      <c r="L17" s="140">
        <f>IF($B$9="","",SUM(L12:L16))</f>
        <v>0</v>
      </c>
      <c r="M17" s="43">
        <f>IF($B$9="","",SUM(M12:M15))</f>
        <v>0</v>
      </c>
      <c r="N17" s="43">
        <f>IF($B$9="","",SUM(N12:N15))</f>
        <v>0</v>
      </c>
      <c r="O17" s="45"/>
    </row>
    <row r="18" spans="1:15" ht="22.5" customHeight="1">
      <c r="A18" s="47" t="s">
        <v>11</v>
      </c>
      <c r="B18" s="38"/>
      <c r="C18" s="39"/>
      <c r="D18" s="39"/>
      <c r="E18" s="39"/>
      <c r="F18" s="39"/>
      <c r="G18" s="39"/>
      <c r="H18" s="145"/>
      <c r="I18" s="146"/>
      <c r="J18" s="145"/>
      <c r="K18" s="147"/>
      <c r="L18" s="138">
        <f>IF($B$9="","",G18*14.1%+H18*10.6%+I18*6.4%+J18*5.1%+K18*0%)</f>
        <v>0</v>
      </c>
      <c r="M18" s="38"/>
      <c r="N18" s="40">
        <f>IF($B$9="","",L18-M18)</f>
        <v>0</v>
      </c>
      <c r="O18" s="48"/>
    </row>
    <row r="19" spans="1:15" ht="22.5" customHeight="1">
      <c r="A19" s="46" t="s">
        <v>12</v>
      </c>
      <c r="B19" s="40">
        <f aca="true" t="shared" si="3" ref="B19:G19">IF($B$9="","",B17+B18)</f>
        <v>0</v>
      </c>
      <c r="C19" s="49">
        <f t="shared" si="3"/>
        <v>0</v>
      </c>
      <c r="D19" s="49">
        <f t="shared" si="3"/>
        <v>0</v>
      </c>
      <c r="E19" s="49">
        <f t="shared" si="3"/>
        <v>0</v>
      </c>
      <c r="F19" s="49">
        <f t="shared" si="3"/>
        <v>0</v>
      </c>
      <c r="G19" s="49">
        <f t="shared" si="3"/>
        <v>0</v>
      </c>
      <c r="H19" s="145"/>
      <c r="I19" s="145"/>
      <c r="J19" s="145"/>
      <c r="K19" s="145"/>
      <c r="L19" s="138">
        <f>IF($B$9="","",L17+L18)</f>
        <v>0</v>
      </c>
      <c r="M19" s="40">
        <f>IF($B$9="","",M17+M18)</f>
        <v>0</v>
      </c>
      <c r="N19" s="40">
        <f>IF($B$9="","",N17+N18)</f>
        <v>0</v>
      </c>
      <c r="O19" s="50"/>
    </row>
    <row r="20" spans="1:15" ht="22.5" customHeight="1">
      <c r="A20" s="51"/>
      <c r="B20" s="52" t="s">
        <v>56</v>
      </c>
      <c r="C20" s="39"/>
      <c r="D20" s="39"/>
      <c r="E20" s="39"/>
      <c r="F20" s="39"/>
      <c r="G20" s="53"/>
      <c r="H20" s="146"/>
      <c r="I20" s="153"/>
      <c r="J20" s="153"/>
      <c r="K20" s="153"/>
      <c r="L20" s="141"/>
      <c r="M20" s="4" t="s">
        <v>13</v>
      </c>
      <c r="N20" s="4"/>
      <c r="O20" s="9"/>
    </row>
    <row r="21" spans="1:15" ht="22.5" customHeight="1">
      <c r="A21" s="54"/>
      <c r="B21" s="55" t="s">
        <v>14</v>
      </c>
      <c r="C21" s="56">
        <f>IF($B$9="","",C19-C20)</f>
        <v>0</v>
      </c>
      <c r="D21" s="56">
        <f>IF($B$9="","",D19-D20)</f>
        <v>0</v>
      </c>
      <c r="E21" s="56">
        <f>IF($B$9="","",E19-E20)</f>
        <v>0</v>
      </c>
      <c r="F21" s="56">
        <f>IF($B$9="","",F19-F20)</f>
        <v>0</v>
      </c>
      <c r="G21" s="56">
        <f>IF($B$9="","",G19-G20)</f>
        <v>0</v>
      </c>
      <c r="H21" s="145"/>
      <c r="I21" s="153"/>
      <c r="J21" s="153"/>
      <c r="K21" s="153"/>
      <c r="L21" s="142">
        <f>IF($B$9="","",L19-L20)</f>
        <v>0</v>
      </c>
      <c r="M21" s="4" t="s">
        <v>14</v>
      </c>
      <c r="N21" s="4"/>
      <c r="O21" s="9"/>
    </row>
    <row r="22" spans="1:15" ht="22.5" customHeight="1">
      <c r="A22" s="54"/>
      <c r="B22" s="4"/>
      <c r="C22" s="4"/>
      <c r="D22" s="4"/>
      <c r="E22" s="4"/>
      <c r="F22" s="4"/>
      <c r="G22" s="4"/>
      <c r="H22" s="4"/>
      <c r="I22" s="4"/>
      <c r="J22" s="4"/>
      <c r="K22" s="4"/>
      <c r="O22" s="9"/>
    </row>
    <row r="23" spans="1:15" ht="18" customHeight="1">
      <c r="A23" s="54" t="s">
        <v>52</v>
      </c>
      <c r="B23" s="161"/>
      <c r="C23" s="161"/>
      <c r="D23" s="161"/>
      <c r="E23" s="4"/>
      <c r="F23" s="4"/>
      <c r="G23" s="4"/>
      <c r="H23" s="4"/>
      <c r="I23" s="4"/>
      <c r="J23" s="4"/>
      <c r="K23" s="4"/>
      <c r="O23" s="9"/>
    </row>
    <row r="24" spans="1:15" ht="18" customHeight="1">
      <c r="A24" s="165" t="s">
        <v>70</v>
      </c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7"/>
      <c r="M24" s="167"/>
      <c r="O24" s="9"/>
    </row>
    <row r="25" spans="1:15" ht="14.25" customHeight="1">
      <c r="A25" s="165" t="s">
        <v>72</v>
      </c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7"/>
      <c r="M25" s="167"/>
      <c r="O25" s="58" t="s">
        <v>15</v>
      </c>
    </row>
    <row r="26" spans="1:15" ht="18.75" customHeight="1">
      <c r="A26" s="195" t="s">
        <v>71</v>
      </c>
      <c r="B26" s="4"/>
      <c r="C26" s="4"/>
      <c r="D26" s="4"/>
      <c r="E26" s="4"/>
      <c r="F26" s="4"/>
      <c r="G26" s="4"/>
      <c r="H26" s="4"/>
      <c r="I26" s="4"/>
      <c r="J26" s="4"/>
      <c r="K26" s="4"/>
      <c r="M26" s="59" t="s">
        <v>16</v>
      </c>
      <c r="N26" s="31"/>
      <c r="O26" s="40">
        <f>H15+H16</f>
        <v>0</v>
      </c>
    </row>
    <row r="27" spans="1:15" ht="18.75" customHeight="1">
      <c r="A27" s="54" t="s">
        <v>69</v>
      </c>
      <c r="B27" s="4"/>
      <c r="C27" s="4"/>
      <c r="D27" s="4"/>
      <c r="E27" s="4"/>
      <c r="F27" s="4"/>
      <c r="G27" s="4"/>
      <c r="H27" s="4"/>
      <c r="I27" s="4"/>
      <c r="J27" s="4"/>
      <c r="K27" s="4"/>
      <c r="M27" s="59" t="s">
        <v>17</v>
      </c>
      <c r="N27" s="31"/>
      <c r="O27" s="60"/>
    </row>
    <row r="28" spans="1:15" ht="18.75" customHeight="1">
      <c r="A28" s="61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59" t="s">
        <v>18</v>
      </c>
      <c r="N28" s="31"/>
      <c r="O28" s="57">
        <f>IF(B9="","",O26-O27)</f>
        <v>0</v>
      </c>
    </row>
    <row r="30" spans="1:20" ht="12.75" hidden="1">
      <c r="A30" s="162" t="s">
        <v>67</v>
      </c>
      <c r="B30" s="163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</row>
    <row r="31" spans="1:20" ht="12.75" hidden="1">
      <c r="A31" s="162" t="s">
        <v>66</v>
      </c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</row>
    <row r="32" spans="1:20" ht="12.75" hidden="1">
      <c r="A32" s="162" t="s">
        <v>64</v>
      </c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</row>
    <row r="33" spans="1:20" ht="8.25" customHeight="1" hidden="1">
      <c r="A33" s="164"/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</row>
    <row r="34" spans="1:20" ht="27" customHeight="1" hidden="1">
      <c r="A34" s="168" t="s">
        <v>65</v>
      </c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3"/>
      <c r="P34" s="163"/>
      <c r="Q34" s="163"/>
      <c r="R34" s="163"/>
      <c r="S34" s="163"/>
      <c r="T34" s="163"/>
    </row>
    <row r="35" spans="1:20" ht="12.75" hidden="1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</row>
  </sheetData>
  <sheetProtection/>
  <mergeCells count="1">
    <mergeCell ref="A34:N34"/>
  </mergeCells>
  <printOptions/>
  <pageMargins left="0.18" right="0.17" top="0.3937007874015748" bottom="0.3937007874015748" header="0.5118110236220472" footer="0.5118110236220472"/>
  <pageSetup fitToHeight="1" fitToWidth="1" horizontalDpi="300" verticalDpi="300" orientation="landscape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72"/>
  <sheetViews>
    <sheetView zoomScalePageLayoutView="0" workbookViewId="0" topLeftCell="A1">
      <selection activeCell="G8" sqref="G8"/>
    </sheetView>
  </sheetViews>
  <sheetFormatPr defaultColWidth="10.75390625" defaultRowHeight="12.75"/>
  <cols>
    <col min="1" max="1" width="11.00390625" style="65" customWidth="1"/>
    <col min="2" max="3" width="11.375" style="65" customWidth="1"/>
    <col min="4" max="4" width="3.75390625" style="65" customWidth="1"/>
    <col min="5" max="5" width="12.125" style="65" customWidth="1"/>
    <col min="6" max="7" width="11.375" style="65" customWidth="1"/>
    <col min="8" max="8" width="1.75390625" style="63" customWidth="1"/>
    <col min="9" max="9" width="10.25390625" style="63" customWidth="1"/>
    <col min="10" max="46" width="10.75390625" style="63" customWidth="1"/>
    <col min="47" max="16384" width="10.75390625" style="65" customWidth="1"/>
  </cols>
  <sheetData>
    <row r="1" spans="1:9" ht="4.5" customHeight="1">
      <c r="A1" s="173"/>
      <c r="B1" s="174"/>
      <c r="C1" s="175"/>
      <c r="D1" s="125"/>
      <c r="E1" s="125"/>
      <c r="F1" s="125"/>
      <c r="G1" s="126"/>
      <c r="H1" s="125"/>
      <c r="I1" s="125"/>
    </row>
    <row r="2" spans="1:9" ht="27.75" customHeight="1">
      <c r="A2" s="176"/>
      <c r="B2" s="177"/>
      <c r="C2" s="178"/>
      <c r="D2" s="127"/>
      <c r="E2" s="128" t="s">
        <v>38</v>
      </c>
      <c r="F2" s="126"/>
      <c r="G2" s="129"/>
      <c r="H2" s="125"/>
      <c r="I2" s="125"/>
    </row>
    <row r="3" spans="1:9" ht="14.25" customHeight="1">
      <c r="A3" s="176"/>
      <c r="B3" s="177"/>
      <c r="C3" s="178"/>
      <c r="D3" s="188" t="s">
        <v>1</v>
      </c>
      <c r="E3" s="189"/>
      <c r="F3" s="130" t="s">
        <v>2</v>
      </c>
      <c r="G3" s="182" t="s">
        <v>19</v>
      </c>
      <c r="H3" s="183"/>
      <c r="I3" s="184"/>
    </row>
    <row r="4" spans="1:9" ht="12" customHeight="1">
      <c r="A4" s="179"/>
      <c r="B4" s="180"/>
      <c r="C4" s="181"/>
      <c r="D4" s="179"/>
      <c r="E4" s="181"/>
      <c r="F4" s="67"/>
      <c r="G4" s="185" t="s">
        <v>58</v>
      </c>
      <c r="H4" s="186"/>
      <c r="I4" s="187"/>
    </row>
    <row r="5" spans="4:9" ht="4.5" customHeight="1">
      <c r="D5" s="63"/>
      <c r="E5" s="63"/>
      <c r="F5" s="63"/>
      <c r="G5" s="77"/>
      <c r="H5" s="77"/>
      <c r="I5" s="77"/>
    </row>
    <row r="6" spans="1:46" s="69" customFormat="1" ht="20.25" customHeight="1">
      <c r="A6" s="192" t="s">
        <v>37</v>
      </c>
      <c r="B6" s="193"/>
      <c r="C6" s="193"/>
      <c r="D6" s="193"/>
      <c r="E6" s="193"/>
      <c r="F6" s="193"/>
      <c r="G6" s="78"/>
      <c r="H6" s="76"/>
      <c r="I6" s="79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</row>
    <row r="7" spans="1:9" s="70" customFormat="1" ht="7.5" customHeight="1">
      <c r="A7" s="75"/>
      <c r="B7" s="71"/>
      <c r="C7" s="71"/>
      <c r="D7" s="71"/>
      <c r="E7" s="71"/>
      <c r="F7" s="71"/>
      <c r="G7" s="71"/>
      <c r="H7" s="71"/>
      <c r="I7" s="72"/>
    </row>
    <row r="8" spans="1:46" s="74" customFormat="1" ht="15" customHeight="1">
      <c r="A8" s="80" t="s">
        <v>40</v>
      </c>
      <c r="B8" s="81">
        <v>1</v>
      </c>
      <c r="C8" s="82"/>
      <c r="D8" s="122"/>
      <c r="E8" s="64"/>
      <c r="F8" s="82" t="s">
        <v>20</v>
      </c>
      <c r="G8" s="83">
        <v>500000</v>
      </c>
      <c r="H8" s="64"/>
      <c r="I8" s="84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</row>
    <row r="9" spans="1:46" s="74" customFormat="1" ht="4.5" customHeight="1">
      <c r="A9" s="85"/>
      <c r="B9" s="64"/>
      <c r="C9" s="64"/>
      <c r="D9" s="87"/>
      <c r="E9" s="87"/>
      <c r="F9" s="87"/>
      <c r="G9" s="88"/>
      <c r="H9" s="64"/>
      <c r="I9" s="84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</row>
    <row r="10" spans="1:46" s="74" customFormat="1" ht="16.5" customHeight="1">
      <c r="A10" s="89" t="s">
        <v>21</v>
      </c>
      <c r="B10" s="90"/>
      <c r="C10" s="91"/>
      <c r="D10" s="90"/>
      <c r="E10" s="90"/>
      <c r="F10" s="90"/>
      <c r="G10" s="90"/>
      <c r="H10" s="90"/>
      <c r="I10" s="92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</row>
    <row r="11" spans="1:46" s="74" customFormat="1" ht="12.75" customHeight="1">
      <c r="A11" s="93"/>
      <c r="B11" s="94" t="s">
        <v>22</v>
      </c>
      <c r="C11" s="98">
        <f>SUM(G8)</f>
        <v>500000</v>
      </c>
      <c r="D11" s="96"/>
      <c r="E11" s="64"/>
      <c r="F11" s="94" t="s">
        <v>23</v>
      </c>
      <c r="G11" s="95">
        <f>C13</f>
        <v>500000</v>
      </c>
      <c r="H11" s="96"/>
      <c r="I11" s="97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</row>
    <row r="12" spans="1:46" s="74" customFormat="1" ht="12.75" customHeight="1">
      <c r="A12" s="93"/>
      <c r="B12" s="94"/>
      <c r="C12" s="121"/>
      <c r="D12" s="96"/>
      <c r="E12" s="64"/>
      <c r="F12" s="94" t="s">
        <v>24</v>
      </c>
      <c r="G12" s="98">
        <f>SUM(G33+G44)</f>
        <v>0</v>
      </c>
      <c r="H12" s="96"/>
      <c r="I12" s="97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</row>
    <row r="13" spans="1:46" s="74" customFormat="1" ht="12.75" customHeight="1">
      <c r="A13" s="93"/>
      <c r="B13" s="94" t="s">
        <v>25</v>
      </c>
      <c r="C13" s="120">
        <f>C11-C12</f>
        <v>500000</v>
      </c>
      <c r="D13" s="96"/>
      <c r="E13" s="64"/>
      <c r="F13" s="94" t="s">
        <v>26</v>
      </c>
      <c r="G13" s="95">
        <f>G11-G12</f>
        <v>500000</v>
      </c>
      <c r="H13" s="96"/>
      <c r="I13" s="97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</row>
    <row r="14" spans="1:46" s="74" customFormat="1" ht="9" customHeight="1">
      <c r="A14" s="93"/>
      <c r="B14" s="94"/>
      <c r="C14" s="96"/>
      <c r="D14" s="96"/>
      <c r="E14" s="64"/>
      <c r="F14" s="94"/>
      <c r="G14" s="96"/>
      <c r="H14" s="96"/>
      <c r="I14" s="97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</row>
    <row r="15" spans="1:46" s="74" customFormat="1" ht="12.75" customHeight="1">
      <c r="A15" s="89" t="s">
        <v>27</v>
      </c>
      <c r="B15" s="94"/>
      <c r="C15" s="96"/>
      <c r="D15" s="96"/>
      <c r="E15" s="64"/>
      <c r="F15" s="94"/>
      <c r="G15" s="96"/>
      <c r="H15" s="96"/>
      <c r="I15" s="97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</row>
    <row r="16" spans="1:46" s="74" customFormat="1" ht="12.75" customHeight="1">
      <c r="A16" s="93"/>
      <c r="B16" s="64"/>
      <c r="C16" s="94" t="s">
        <v>28</v>
      </c>
      <c r="D16" s="96"/>
      <c r="E16" s="99">
        <v>0</v>
      </c>
      <c r="F16" s="94"/>
      <c r="G16" s="96"/>
      <c r="H16" s="96"/>
      <c r="I16" s="97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</row>
    <row r="17" spans="1:46" s="74" customFormat="1" ht="12.75" customHeight="1">
      <c r="A17" s="93"/>
      <c r="B17" s="64"/>
      <c r="C17" s="94" t="s">
        <v>29</v>
      </c>
      <c r="D17" s="96"/>
      <c r="E17" s="124">
        <f>SUM(I24+I27+I36+I46+I50+I53+I57+I60+I65+I67+I69+I71)</f>
        <v>0</v>
      </c>
      <c r="F17" s="100"/>
      <c r="G17" s="123"/>
      <c r="H17" s="96"/>
      <c r="I17" s="97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</row>
    <row r="18" spans="1:46" s="74" customFormat="1" ht="12.75" customHeight="1">
      <c r="A18" s="93"/>
      <c r="B18" s="64"/>
      <c r="C18" s="94" t="s">
        <v>30</v>
      </c>
      <c r="D18" s="96"/>
      <c r="E18" s="99">
        <f>E16+E17</f>
        <v>0</v>
      </c>
      <c r="F18" s="100"/>
      <c r="G18" s="123"/>
      <c r="H18" s="96"/>
      <c r="I18" s="97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</row>
    <row r="19" spans="1:46" s="74" customFormat="1" ht="6.75" customHeight="1" hidden="1">
      <c r="A19" s="85"/>
      <c r="B19" s="64"/>
      <c r="C19" s="64"/>
      <c r="D19" s="64"/>
      <c r="E19" s="64"/>
      <c r="F19" s="101"/>
      <c r="G19" s="101"/>
      <c r="H19" s="64"/>
      <c r="I19" s="84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</row>
    <row r="20" spans="1:9" ht="6" customHeight="1" thickBot="1">
      <c r="A20" s="104"/>
      <c r="B20" s="86"/>
      <c r="C20" s="86"/>
      <c r="D20" s="86"/>
      <c r="E20" s="86"/>
      <c r="F20" s="86"/>
      <c r="G20" s="86"/>
      <c r="H20" s="86"/>
      <c r="I20" s="105"/>
    </row>
    <row r="21" spans="1:9" ht="15.75" hidden="1">
      <c r="A21" s="85"/>
      <c r="B21" s="64"/>
      <c r="C21" s="64"/>
      <c r="D21" s="64"/>
      <c r="E21" s="64"/>
      <c r="F21" s="64"/>
      <c r="G21" s="64"/>
      <c r="H21" s="64"/>
      <c r="I21" s="84"/>
    </row>
    <row r="22" spans="1:46" s="74" customFormat="1" ht="12.75" customHeight="1" thickBot="1">
      <c r="A22" s="89" t="s">
        <v>41</v>
      </c>
      <c r="B22" s="64"/>
      <c r="C22" s="64"/>
      <c r="D22" s="64"/>
      <c r="E22" s="64"/>
      <c r="F22" s="64"/>
      <c r="G22" s="64"/>
      <c r="H22" s="64"/>
      <c r="I22" s="84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</row>
    <row r="23" spans="1:46" s="74" customFormat="1" ht="6" customHeight="1" hidden="1" thickBot="1">
      <c r="A23" s="85"/>
      <c r="B23" s="64"/>
      <c r="C23" s="64"/>
      <c r="D23" s="64"/>
      <c r="E23" s="64"/>
      <c r="F23" s="64"/>
      <c r="G23" s="64"/>
      <c r="H23" s="64"/>
      <c r="I23" s="84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</row>
    <row r="24" spans="1:46" s="74" customFormat="1" ht="12.75" customHeight="1" thickBot="1">
      <c r="A24" s="93"/>
      <c r="B24" s="94" t="s">
        <v>51</v>
      </c>
      <c r="C24" s="121">
        <v>0</v>
      </c>
      <c r="D24" s="96"/>
      <c r="E24" s="96"/>
      <c r="F24" s="102">
        <v>0.141</v>
      </c>
      <c r="G24" s="64"/>
      <c r="H24" s="96"/>
      <c r="I24" s="103">
        <f>C24*F24</f>
        <v>0</v>
      </c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</row>
    <row r="25" spans="1:46" s="74" customFormat="1" ht="5.25" customHeight="1">
      <c r="A25" s="85"/>
      <c r="B25" s="64"/>
      <c r="C25" s="64"/>
      <c r="D25" s="64"/>
      <c r="E25" s="64"/>
      <c r="F25" s="64"/>
      <c r="G25" s="64"/>
      <c r="H25" s="64"/>
      <c r="I25" s="84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</row>
    <row r="26" spans="1:9" ht="5.25" customHeight="1">
      <c r="A26" s="85"/>
      <c r="B26" s="64"/>
      <c r="C26" s="64"/>
      <c r="D26" s="64"/>
      <c r="E26" s="64"/>
      <c r="F26" s="64"/>
      <c r="G26" s="64"/>
      <c r="H26" s="64"/>
      <c r="I26" s="84"/>
    </row>
    <row r="27" spans="1:9" ht="12.75" customHeight="1" hidden="1">
      <c r="A27" s="93"/>
      <c r="B27" s="94"/>
      <c r="C27" s="157"/>
      <c r="D27" s="96"/>
      <c r="E27" s="96"/>
      <c r="F27" s="102"/>
      <c r="G27" s="64"/>
      <c r="H27" s="96"/>
      <c r="I27" s="97"/>
    </row>
    <row r="28" spans="1:9" ht="6" customHeight="1" thickBot="1">
      <c r="A28" s="104"/>
      <c r="B28" s="86"/>
      <c r="C28" s="86"/>
      <c r="D28" s="86"/>
      <c r="E28" s="86"/>
      <c r="F28" s="86"/>
      <c r="G28" s="86"/>
      <c r="H28" s="86"/>
      <c r="I28" s="105"/>
    </row>
    <row r="29" spans="1:9" ht="15.75">
      <c r="A29" s="132" t="s">
        <v>68</v>
      </c>
      <c r="B29" s="64"/>
      <c r="C29" s="64"/>
      <c r="D29" s="64"/>
      <c r="E29" s="64"/>
      <c r="F29" s="64"/>
      <c r="G29" s="64"/>
      <c r="H29" s="64"/>
      <c r="I29" s="84"/>
    </row>
    <row r="30" spans="1:9" ht="12.75" customHeight="1">
      <c r="A30" s="85"/>
      <c r="B30" s="94" t="s">
        <v>51</v>
      </c>
      <c r="C30" s="121">
        <v>0</v>
      </c>
      <c r="D30" s="64"/>
      <c r="E30" s="106" t="s">
        <v>31</v>
      </c>
      <c r="F30" s="96"/>
      <c r="G30" s="106" t="s">
        <v>39</v>
      </c>
      <c r="H30" s="106"/>
      <c r="I30" s="97"/>
    </row>
    <row r="31" spans="1:9" ht="12.75" customHeight="1">
      <c r="A31" s="93"/>
      <c r="B31" s="64"/>
      <c r="C31" s="107" t="s">
        <v>32</v>
      </c>
      <c r="D31" s="64"/>
      <c r="E31" s="108">
        <f>IF(C30*(F31-F32)&lt;=G$11,C30,G$11/(F31-F32))</f>
        <v>0</v>
      </c>
      <c r="F31" s="102">
        <v>0.141</v>
      </c>
      <c r="G31" s="108">
        <f>E31*F31</f>
        <v>0</v>
      </c>
      <c r="H31" s="109"/>
      <c r="I31" s="110"/>
    </row>
    <row r="32" spans="1:9" ht="12.75" customHeight="1">
      <c r="A32" s="93"/>
      <c r="B32" s="64"/>
      <c r="C32" s="111" t="s">
        <v>33</v>
      </c>
      <c r="D32" s="64"/>
      <c r="E32" s="108">
        <f>E31</f>
        <v>0</v>
      </c>
      <c r="F32" s="112">
        <v>0.106</v>
      </c>
      <c r="G32" s="108">
        <f>E32*F32</f>
        <v>0</v>
      </c>
      <c r="H32" s="113"/>
      <c r="I32" s="110"/>
    </row>
    <row r="33" spans="1:9" ht="12.75" customHeight="1">
      <c r="A33" s="93"/>
      <c r="B33" s="64"/>
      <c r="C33" s="111" t="s">
        <v>34</v>
      </c>
      <c r="D33" s="64"/>
      <c r="E33" s="114"/>
      <c r="F33" s="102"/>
      <c r="G33" s="108">
        <f>G31-G32</f>
        <v>0</v>
      </c>
      <c r="H33" s="64"/>
      <c r="I33" s="84"/>
    </row>
    <row r="34" spans="1:9" ht="6" customHeight="1" hidden="1" thickBot="1">
      <c r="A34" s="85"/>
      <c r="B34" s="64"/>
      <c r="C34" s="64"/>
      <c r="D34" s="64"/>
      <c r="E34" s="64"/>
      <c r="F34" s="64"/>
      <c r="G34" s="64"/>
      <c r="H34" s="64"/>
      <c r="I34" s="190"/>
    </row>
    <row r="35" spans="1:9" ht="5.25" customHeight="1" thickBot="1">
      <c r="A35" s="85"/>
      <c r="B35" s="64"/>
      <c r="C35" s="64"/>
      <c r="D35" s="64"/>
      <c r="E35" s="64"/>
      <c r="F35" s="64"/>
      <c r="G35" s="64"/>
      <c r="H35" s="64"/>
      <c r="I35" s="190"/>
    </row>
    <row r="36" spans="1:10" ht="16.5" thickBot="1">
      <c r="A36" s="93"/>
      <c r="B36" s="64"/>
      <c r="C36" s="115" t="s">
        <v>35</v>
      </c>
      <c r="D36" s="64"/>
      <c r="E36" s="108">
        <f>C30-E31</f>
        <v>0</v>
      </c>
      <c r="F36" s="102">
        <v>0.141</v>
      </c>
      <c r="G36" s="108">
        <f>E36*F36</f>
        <v>0</v>
      </c>
      <c r="H36" s="114"/>
      <c r="I36" s="103">
        <f>G32+G36</f>
        <v>0</v>
      </c>
      <c r="J36" s="66"/>
    </row>
    <row r="37" spans="1:9" ht="15.75" hidden="1">
      <c r="A37" s="132"/>
      <c r="B37" s="64"/>
      <c r="C37" s="64"/>
      <c r="D37" s="64"/>
      <c r="E37" s="64"/>
      <c r="F37" s="64"/>
      <c r="G37" s="64"/>
      <c r="H37" s="64"/>
      <c r="I37" s="84"/>
    </row>
    <row r="38" spans="1:9" ht="15.75" hidden="1">
      <c r="A38" s="132"/>
      <c r="B38" s="64"/>
      <c r="C38" s="64"/>
      <c r="D38" s="64"/>
      <c r="E38" s="64"/>
      <c r="F38" s="64"/>
      <c r="G38" s="64"/>
      <c r="H38" s="64"/>
      <c r="I38" s="84"/>
    </row>
    <row r="39" spans="1:9" ht="16.5" hidden="1" thickBot="1">
      <c r="A39" s="132"/>
      <c r="B39" s="64"/>
      <c r="C39" s="64"/>
      <c r="D39" s="64"/>
      <c r="E39" s="64"/>
      <c r="F39" s="64"/>
      <c r="G39" s="64"/>
      <c r="H39" s="64"/>
      <c r="I39" s="105"/>
    </row>
    <row r="40" spans="1:9" ht="7.5" customHeight="1">
      <c r="A40" s="93"/>
      <c r="B40" s="64"/>
      <c r="C40" s="115"/>
      <c r="D40" s="64"/>
      <c r="E40" s="114"/>
      <c r="F40" s="102"/>
      <c r="G40" s="114"/>
      <c r="H40" s="114"/>
      <c r="I40" s="97"/>
    </row>
    <row r="41" spans="1:9" ht="12.75" customHeight="1" hidden="1">
      <c r="A41" s="64"/>
      <c r="B41" s="94"/>
      <c r="C41" s="157"/>
      <c r="D41" s="64"/>
      <c r="E41" s="106"/>
      <c r="F41" s="96"/>
      <c r="G41" s="106"/>
      <c r="H41" s="64"/>
      <c r="I41" s="84"/>
    </row>
    <row r="42" spans="1:9" ht="12.75" customHeight="1" hidden="1">
      <c r="A42" s="159"/>
      <c r="B42" s="64"/>
      <c r="C42" s="107"/>
      <c r="D42" s="64"/>
      <c r="E42" s="160"/>
      <c r="F42" s="102"/>
      <c r="G42" s="114"/>
      <c r="H42" s="64"/>
      <c r="I42" s="84"/>
    </row>
    <row r="43" spans="1:9" ht="12.75" customHeight="1" hidden="1">
      <c r="A43" s="159"/>
      <c r="B43" s="64"/>
      <c r="C43" s="111"/>
      <c r="D43" s="64"/>
      <c r="E43" s="114"/>
      <c r="F43" s="102"/>
      <c r="G43" s="114"/>
      <c r="H43" s="64"/>
      <c r="I43" s="84"/>
    </row>
    <row r="44" spans="1:9" ht="12.75" customHeight="1" hidden="1">
      <c r="A44" s="159"/>
      <c r="B44" s="64"/>
      <c r="C44" s="111"/>
      <c r="D44" s="64"/>
      <c r="E44" s="114"/>
      <c r="F44" s="102"/>
      <c r="G44" s="114"/>
      <c r="H44" s="64"/>
      <c r="I44" s="191"/>
    </row>
    <row r="45" spans="1:9" ht="3" customHeight="1" hidden="1">
      <c r="A45" s="159"/>
      <c r="B45" s="64"/>
      <c r="C45" s="111"/>
      <c r="D45" s="64"/>
      <c r="E45" s="114"/>
      <c r="F45" s="102"/>
      <c r="G45" s="114"/>
      <c r="H45" s="64"/>
      <c r="I45" s="191"/>
    </row>
    <row r="46" spans="1:9" ht="12.75" customHeight="1" hidden="1">
      <c r="A46" s="159"/>
      <c r="B46" s="64"/>
      <c r="C46" s="115"/>
      <c r="D46" s="64"/>
      <c r="E46" s="114"/>
      <c r="F46" s="102"/>
      <c r="G46" s="114"/>
      <c r="H46" s="114"/>
      <c r="I46" s="97"/>
    </row>
    <row r="47" spans="1:9" ht="8.25" customHeight="1" thickBot="1">
      <c r="A47" s="116"/>
      <c r="B47" s="86"/>
      <c r="C47" s="117"/>
      <c r="D47" s="86"/>
      <c r="E47" s="118"/>
      <c r="F47" s="119"/>
      <c r="G47" s="118"/>
      <c r="H47" s="118"/>
      <c r="I47" s="158"/>
    </row>
    <row r="48" spans="1:46" s="74" customFormat="1" ht="12.75" customHeight="1" thickBot="1">
      <c r="A48" s="89" t="s">
        <v>43</v>
      </c>
      <c r="B48" s="64"/>
      <c r="C48" s="64"/>
      <c r="D48" s="64"/>
      <c r="E48" s="64"/>
      <c r="F48" s="64"/>
      <c r="G48" s="64"/>
      <c r="H48" s="64"/>
      <c r="I48" s="84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</row>
    <row r="49" spans="1:46" s="74" customFormat="1" ht="6" customHeight="1" hidden="1" thickBot="1">
      <c r="A49" s="85"/>
      <c r="B49" s="64"/>
      <c r="C49" s="64"/>
      <c r="D49" s="64"/>
      <c r="E49" s="64"/>
      <c r="F49" s="64"/>
      <c r="G49" s="64"/>
      <c r="H49" s="64"/>
      <c r="I49" s="84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</row>
    <row r="50" spans="1:46" s="74" customFormat="1" ht="12.75" customHeight="1" thickBot="1">
      <c r="A50" s="93"/>
      <c r="B50" s="94" t="s">
        <v>51</v>
      </c>
      <c r="C50" s="121">
        <v>0</v>
      </c>
      <c r="D50" s="96"/>
      <c r="E50" s="96"/>
      <c r="F50" s="102">
        <v>0.106</v>
      </c>
      <c r="G50" s="64"/>
      <c r="H50" s="96"/>
      <c r="I50" s="103">
        <f>C50*F50</f>
        <v>0</v>
      </c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</row>
    <row r="51" spans="1:46" s="74" customFormat="1" ht="5.25" customHeight="1">
      <c r="A51" s="85"/>
      <c r="B51" s="64"/>
      <c r="C51" s="64"/>
      <c r="D51" s="64"/>
      <c r="E51" s="64"/>
      <c r="F51" s="64"/>
      <c r="G51" s="64"/>
      <c r="H51" s="64"/>
      <c r="I51" s="84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</row>
    <row r="52" spans="1:9" ht="5.25" customHeight="1">
      <c r="A52" s="85"/>
      <c r="B52" s="64"/>
      <c r="C52" s="64"/>
      <c r="D52" s="64"/>
      <c r="E52" s="64"/>
      <c r="F52" s="64"/>
      <c r="G52" s="64"/>
      <c r="H52" s="64"/>
      <c r="I52" s="84"/>
    </row>
    <row r="53" spans="1:9" ht="12.75" customHeight="1" hidden="1">
      <c r="A53" s="159"/>
      <c r="B53" s="94"/>
      <c r="C53" s="157"/>
      <c r="D53" s="96"/>
      <c r="E53" s="96"/>
      <c r="F53" s="102"/>
      <c r="G53" s="64"/>
      <c r="H53" s="96"/>
      <c r="I53" s="97"/>
    </row>
    <row r="54" spans="1:9" ht="6" customHeight="1" thickBot="1">
      <c r="A54" s="104"/>
      <c r="B54" s="86"/>
      <c r="C54" s="86"/>
      <c r="D54" s="86"/>
      <c r="E54" s="86"/>
      <c r="F54" s="86"/>
      <c r="G54" s="86"/>
      <c r="H54" s="86"/>
      <c r="I54" s="105"/>
    </row>
    <row r="55" spans="1:46" s="74" customFormat="1" ht="12.75" customHeight="1" thickBot="1">
      <c r="A55" s="89" t="s">
        <v>44</v>
      </c>
      <c r="B55" s="64"/>
      <c r="C55" s="64"/>
      <c r="D55" s="64"/>
      <c r="E55" s="64"/>
      <c r="F55" s="64"/>
      <c r="G55" s="64"/>
      <c r="H55" s="64"/>
      <c r="I55" s="84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</row>
    <row r="56" spans="1:46" s="74" customFormat="1" ht="6" customHeight="1" hidden="1" thickBot="1">
      <c r="A56" s="85"/>
      <c r="B56" s="64"/>
      <c r="C56" s="64"/>
      <c r="D56" s="64"/>
      <c r="E56" s="64"/>
      <c r="F56" s="64"/>
      <c r="G56" s="64"/>
      <c r="H56" s="64"/>
      <c r="I56" s="84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</row>
    <row r="57" spans="1:46" s="74" customFormat="1" ht="12.75" customHeight="1" thickBot="1">
      <c r="A57" s="93"/>
      <c r="B57" s="94" t="s">
        <v>51</v>
      </c>
      <c r="C57" s="121">
        <v>0</v>
      </c>
      <c r="D57" s="96"/>
      <c r="E57" s="96"/>
      <c r="F57" s="102">
        <v>0.064</v>
      </c>
      <c r="G57" s="64"/>
      <c r="H57" s="96"/>
      <c r="I57" s="103">
        <f>C57*F57</f>
        <v>0</v>
      </c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</row>
    <row r="58" spans="1:46" s="74" customFormat="1" ht="5.25" customHeight="1">
      <c r="A58" s="85"/>
      <c r="B58" s="64"/>
      <c r="C58" s="64"/>
      <c r="D58" s="64"/>
      <c r="E58" s="64"/>
      <c r="F58" s="64"/>
      <c r="G58" s="64"/>
      <c r="H58" s="64"/>
      <c r="I58" s="84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</row>
    <row r="59" spans="1:9" ht="5.25" customHeight="1">
      <c r="A59" s="85"/>
      <c r="B59" s="64"/>
      <c r="C59" s="64"/>
      <c r="D59" s="64"/>
      <c r="E59" s="64"/>
      <c r="F59" s="64"/>
      <c r="G59" s="64"/>
      <c r="H59" s="64"/>
      <c r="I59" s="84"/>
    </row>
    <row r="60" spans="1:9" ht="12.75" customHeight="1" hidden="1">
      <c r="A60" s="159"/>
      <c r="B60" s="94"/>
      <c r="C60" s="157"/>
      <c r="D60" s="96"/>
      <c r="E60" s="96"/>
      <c r="F60" s="102"/>
      <c r="G60" s="64"/>
      <c r="H60" s="96"/>
      <c r="I60" s="97"/>
    </row>
    <row r="61" spans="1:9" ht="6" customHeight="1" hidden="1">
      <c r="A61" s="104"/>
      <c r="B61" s="86"/>
      <c r="C61" s="86"/>
      <c r="D61" s="86"/>
      <c r="E61" s="86"/>
      <c r="F61" s="86"/>
      <c r="G61" s="86"/>
      <c r="H61" s="86"/>
      <c r="I61" s="190"/>
    </row>
    <row r="62" spans="1:9" ht="3.75" customHeight="1" thickBot="1">
      <c r="A62" s="93"/>
      <c r="B62" s="64"/>
      <c r="C62" s="111"/>
      <c r="D62" s="64"/>
      <c r="E62" s="114"/>
      <c r="F62" s="102"/>
      <c r="G62" s="114"/>
      <c r="H62" s="114"/>
      <c r="I62" s="194"/>
    </row>
    <row r="63" spans="1:9" ht="13.5" customHeight="1" thickBot="1">
      <c r="A63" s="170" t="s">
        <v>36</v>
      </c>
      <c r="B63" s="171"/>
      <c r="C63" s="171"/>
      <c r="D63" s="171"/>
      <c r="E63" s="171"/>
      <c r="F63" s="171"/>
      <c r="G63" s="171"/>
      <c r="H63" s="171"/>
      <c r="I63" s="172"/>
    </row>
    <row r="64" spans="1:46" s="74" customFormat="1" ht="6" customHeight="1" hidden="1" thickBot="1">
      <c r="A64" s="85"/>
      <c r="B64" s="64"/>
      <c r="C64" s="64"/>
      <c r="D64" s="64"/>
      <c r="E64" s="64"/>
      <c r="F64" s="64"/>
      <c r="G64" s="64"/>
      <c r="H64" s="64"/>
      <c r="I64" s="84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</row>
    <row r="65" spans="1:46" s="74" customFormat="1" ht="12.75" customHeight="1" thickBot="1">
      <c r="A65" s="93"/>
      <c r="B65" s="94" t="s">
        <v>51</v>
      </c>
      <c r="C65" s="121">
        <v>0</v>
      </c>
      <c r="D65" s="96"/>
      <c r="E65" s="96"/>
      <c r="F65" s="102">
        <v>0.051</v>
      </c>
      <c r="G65" s="64"/>
      <c r="H65" s="96"/>
      <c r="I65" s="103">
        <f>C65*F65</f>
        <v>0</v>
      </c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</row>
    <row r="66" spans="1:46" s="74" customFormat="1" ht="6" customHeight="1" thickBot="1">
      <c r="A66" s="85"/>
      <c r="B66" s="64"/>
      <c r="C66" s="64"/>
      <c r="D66" s="64"/>
      <c r="E66" s="64"/>
      <c r="F66" s="64"/>
      <c r="G66" s="64"/>
      <c r="H66" s="64"/>
      <c r="I66" s="84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</row>
    <row r="67" spans="1:46" s="74" customFormat="1" ht="12.75" customHeight="1" thickBot="1">
      <c r="A67" s="93"/>
      <c r="B67" s="94" t="s">
        <v>51</v>
      </c>
      <c r="C67" s="121">
        <v>0</v>
      </c>
      <c r="D67" s="96"/>
      <c r="E67" s="114" t="s">
        <v>45</v>
      </c>
      <c r="F67" s="102">
        <v>0.079</v>
      </c>
      <c r="G67" s="64"/>
      <c r="H67" s="96"/>
      <c r="I67" s="103">
        <f>C67*F67</f>
        <v>0</v>
      </c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</row>
    <row r="68" spans="1:46" s="74" customFormat="1" ht="5.25" customHeight="1">
      <c r="A68" s="85"/>
      <c r="B68" s="64"/>
      <c r="C68" s="64"/>
      <c r="D68" s="64"/>
      <c r="E68" s="64"/>
      <c r="F68" s="64"/>
      <c r="G68" s="64"/>
      <c r="H68" s="64"/>
      <c r="I68" s="84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</row>
    <row r="69" spans="1:9" ht="12.75" customHeight="1" hidden="1">
      <c r="A69" s="159"/>
      <c r="B69" s="94"/>
      <c r="C69" s="157"/>
      <c r="D69" s="96"/>
      <c r="E69" s="96"/>
      <c r="F69" s="102"/>
      <c r="G69" s="64"/>
      <c r="H69" s="96"/>
      <c r="I69" s="97"/>
    </row>
    <row r="70" spans="1:9" ht="5.25" customHeight="1">
      <c r="A70" s="64"/>
      <c r="B70" s="64"/>
      <c r="C70" s="64"/>
      <c r="D70" s="64"/>
      <c r="E70" s="64"/>
      <c r="F70" s="64"/>
      <c r="G70" s="64"/>
      <c r="H70" s="64"/>
      <c r="I70" s="84"/>
    </row>
    <row r="71" spans="1:9" ht="12.75" customHeight="1" hidden="1">
      <c r="A71" s="159"/>
      <c r="B71" s="94"/>
      <c r="C71" s="157"/>
      <c r="D71" s="96"/>
      <c r="E71" s="114"/>
      <c r="F71" s="102"/>
      <c r="G71" s="64"/>
      <c r="H71" s="96"/>
      <c r="I71" s="97"/>
    </row>
    <row r="72" spans="1:9" ht="6" customHeight="1" thickBot="1">
      <c r="A72" s="104"/>
      <c r="B72" s="86"/>
      <c r="C72" s="86"/>
      <c r="D72" s="86"/>
      <c r="E72" s="86"/>
      <c r="F72" s="86"/>
      <c r="G72" s="86"/>
      <c r="H72" s="86"/>
      <c r="I72" s="105"/>
    </row>
  </sheetData>
  <sheetProtection/>
  <mergeCells count="10">
    <mergeCell ref="A63:I63"/>
    <mergeCell ref="A1:C4"/>
    <mergeCell ref="G3:I3"/>
    <mergeCell ref="G4:I4"/>
    <mergeCell ref="D3:E3"/>
    <mergeCell ref="D4:E4"/>
    <mergeCell ref="I34:I35"/>
    <mergeCell ref="I44:I45"/>
    <mergeCell ref="A6:F6"/>
    <mergeCell ref="I61:I62"/>
  </mergeCells>
  <printOptions/>
  <pageMargins left="0.41" right="0.37" top="0.7874015748031497" bottom="0.7874015748031497" header="0.5118110236220472" footer="0.5118110236220472"/>
  <pageSetup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72"/>
  <sheetViews>
    <sheetView zoomScalePageLayoutView="0" workbookViewId="0" topLeftCell="A1">
      <selection activeCell="G9" sqref="G9"/>
    </sheetView>
  </sheetViews>
  <sheetFormatPr defaultColWidth="10.75390625" defaultRowHeight="12.75"/>
  <cols>
    <col min="1" max="1" width="11.00390625" style="65" customWidth="1"/>
    <col min="2" max="3" width="11.375" style="65" customWidth="1"/>
    <col min="4" max="4" width="3.75390625" style="65" customWidth="1"/>
    <col min="5" max="5" width="12.125" style="65" customWidth="1"/>
    <col min="6" max="7" width="11.375" style="65" customWidth="1"/>
    <col min="8" max="8" width="1.75390625" style="63" customWidth="1"/>
    <col min="9" max="9" width="10.25390625" style="63" customWidth="1"/>
    <col min="10" max="46" width="10.75390625" style="63" customWidth="1"/>
    <col min="47" max="16384" width="10.75390625" style="65" customWidth="1"/>
  </cols>
  <sheetData>
    <row r="1" spans="1:9" ht="4.5" customHeight="1">
      <c r="A1" s="173"/>
      <c r="B1" s="174"/>
      <c r="C1" s="175"/>
      <c r="D1" s="125"/>
      <c r="E1" s="125"/>
      <c r="F1" s="125"/>
      <c r="G1" s="126"/>
      <c r="H1" s="125"/>
      <c r="I1" s="125"/>
    </row>
    <row r="2" spans="1:9" ht="27.75" customHeight="1">
      <c r="A2" s="176"/>
      <c r="B2" s="177"/>
      <c r="C2" s="178"/>
      <c r="D2" s="127"/>
      <c r="E2" s="128" t="s">
        <v>38</v>
      </c>
      <c r="F2" s="126"/>
      <c r="G2" s="129"/>
      <c r="H2" s="125"/>
      <c r="I2" s="125"/>
    </row>
    <row r="3" spans="1:9" ht="14.25" customHeight="1">
      <c r="A3" s="176"/>
      <c r="B3" s="177"/>
      <c r="C3" s="178"/>
      <c r="D3" s="188" t="s">
        <v>1</v>
      </c>
      <c r="E3" s="189"/>
      <c r="F3" s="130" t="s">
        <v>2</v>
      </c>
      <c r="G3" s="182" t="s">
        <v>19</v>
      </c>
      <c r="H3" s="183"/>
      <c r="I3" s="184"/>
    </row>
    <row r="4" spans="1:9" ht="12" customHeight="1">
      <c r="A4" s="179"/>
      <c r="B4" s="180"/>
      <c r="C4" s="181"/>
      <c r="D4" s="179"/>
      <c r="E4" s="181"/>
      <c r="F4" s="67"/>
      <c r="G4" s="185" t="s">
        <v>63</v>
      </c>
      <c r="H4" s="186"/>
      <c r="I4" s="187"/>
    </row>
    <row r="5" spans="4:9" ht="4.5" customHeight="1">
      <c r="D5" s="63"/>
      <c r="E5" s="63"/>
      <c r="F5" s="63"/>
      <c r="G5" s="77"/>
      <c r="H5" s="77"/>
      <c r="I5" s="77"/>
    </row>
    <row r="6" spans="1:46" s="69" customFormat="1" ht="20.25" customHeight="1">
      <c r="A6" s="192" t="s">
        <v>37</v>
      </c>
      <c r="B6" s="193"/>
      <c r="C6" s="193"/>
      <c r="D6" s="193"/>
      <c r="E6" s="193"/>
      <c r="F6" s="193"/>
      <c r="G6" s="78"/>
      <c r="H6" s="76"/>
      <c r="I6" s="79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</row>
    <row r="7" spans="1:9" s="70" customFormat="1" ht="7.5" customHeight="1">
      <c r="A7" s="75"/>
      <c r="B7" s="71"/>
      <c r="C7" s="71"/>
      <c r="D7" s="71"/>
      <c r="E7" s="71"/>
      <c r="F7" s="71"/>
      <c r="G7" s="71"/>
      <c r="H7" s="71"/>
      <c r="I7" s="72"/>
    </row>
    <row r="8" spans="1:46" s="74" customFormat="1" ht="15" customHeight="1">
      <c r="A8" s="80" t="s">
        <v>40</v>
      </c>
      <c r="B8" s="81">
        <v>2</v>
      </c>
      <c r="C8" s="82"/>
      <c r="D8" s="122"/>
      <c r="E8" s="64"/>
      <c r="F8" s="82" t="s">
        <v>20</v>
      </c>
      <c r="G8" s="83">
        <v>500000</v>
      </c>
      <c r="H8" s="64"/>
      <c r="I8" s="84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</row>
    <row r="9" spans="1:46" s="74" customFormat="1" ht="4.5" customHeight="1">
      <c r="A9" s="85"/>
      <c r="B9" s="64"/>
      <c r="C9" s="64"/>
      <c r="D9" s="87"/>
      <c r="E9" s="87"/>
      <c r="F9" s="87"/>
      <c r="G9" s="88"/>
      <c r="H9" s="64"/>
      <c r="I9" s="84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</row>
    <row r="10" spans="1:46" s="74" customFormat="1" ht="16.5" customHeight="1">
      <c r="A10" s="89" t="s">
        <v>21</v>
      </c>
      <c r="B10" s="90"/>
      <c r="C10" s="91"/>
      <c r="D10" s="90"/>
      <c r="E10" s="90"/>
      <c r="F10" s="90"/>
      <c r="G10" s="90"/>
      <c r="H10" s="90"/>
      <c r="I10" s="92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</row>
    <row r="11" spans="1:46" s="74" customFormat="1" ht="12.75" customHeight="1">
      <c r="A11" s="93"/>
      <c r="B11" s="94" t="s">
        <v>22</v>
      </c>
      <c r="C11" s="98">
        <f>SUM(G8)</f>
        <v>500000</v>
      </c>
      <c r="D11" s="96"/>
      <c r="E11" s="64"/>
      <c r="F11" s="94" t="s">
        <v>23</v>
      </c>
      <c r="G11" s="95">
        <f>C13</f>
        <v>500000</v>
      </c>
      <c r="H11" s="96"/>
      <c r="I11" s="97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</row>
    <row r="12" spans="1:46" s="74" customFormat="1" ht="12.75" customHeight="1">
      <c r="A12" s="93"/>
      <c r="B12" s="94"/>
      <c r="C12" s="121"/>
      <c r="D12" s="96"/>
      <c r="E12" s="64"/>
      <c r="F12" s="94" t="s">
        <v>24</v>
      </c>
      <c r="G12" s="98">
        <f>SUM(G33+G44)</f>
        <v>0</v>
      </c>
      <c r="H12" s="96"/>
      <c r="I12" s="97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</row>
    <row r="13" spans="1:46" s="74" customFormat="1" ht="12.75" customHeight="1">
      <c r="A13" s="93"/>
      <c r="B13" s="94" t="s">
        <v>25</v>
      </c>
      <c r="C13" s="120">
        <f>C11-C12</f>
        <v>500000</v>
      </c>
      <c r="D13" s="96"/>
      <c r="E13" s="64"/>
      <c r="F13" s="94" t="s">
        <v>26</v>
      </c>
      <c r="G13" s="95">
        <f>G11-G12</f>
        <v>500000</v>
      </c>
      <c r="H13" s="96"/>
      <c r="I13" s="97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</row>
    <row r="14" spans="1:46" s="74" customFormat="1" ht="9" customHeight="1">
      <c r="A14" s="93"/>
      <c r="B14" s="94"/>
      <c r="C14" s="96"/>
      <c r="D14" s="96"/>
      <c r="E14" s="64"/>
      <c r="F14" s="94"/>
      <c r="G14" s="96"/>
      <c r="H14" s="96"/>
      <c r="I14" s="97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</row>
    <row r="15" spans="1:46" s="74" customFormat="1" ht="12.75" customHeight="1">
      <c r="A15" s="89" t="s">
        <v>27</v>
      </c>
      <c r="B15" s="94"/>
      <c r="C15" s="96"/>
      <c r="D15" s="96"/>
      <c r="E15" s="64"/>
      <c r="F15" s="94"/>
      <c r="G15" s="96"/>
      <c r="H15" s="96"/>
      <c r="I15" s="97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</row>
    <row r="16" spans="1:46" s="74" customFormat="1" ht="12.75" customHeight="1">
      <c r="A16" s="93"/>
      <c r="B16" s="64"/>
      <c r="C16" s="94" t="s">
        <v>28</v>
      </c>
      <c r="D16" s="96"/>
      <c r="E16" s="99">
        <v>0</v>
      </c>
      <c r="F16" s="94"/>
      <c r="G16" s="96"/>
      <c r="H16" s="96"/>
      <c r="I16" s="97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</row>
    <row r="17" spans="1:46" s="74" customFormat="1" ht="12.75" customHeight="1">
      <c r="A17" s="93"/>
      <c r="B17" s="64"/>
      <c r="C17" s="94" t="s">
        <v>29</v>
      </c>
      <c r="D17" s="96"/>
      <c r="E17" s="124">
        <f>SUM(I24+I27+I36+I46+I50+I53+I57+I60+I65+I67+I69+I71)</f>
        <v>0</v>
      </c>
      <c r="F17" s="100"/>
      <c r="G17" s="123"/>
      <c r="H17" s="96"/>
      <c r="I17" s="97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</row>
    <row r="18" spans="1:46" s="74" customFormat="1" ht="12.75" customHeight="1">
      <c r="A18" s="93"/>
      <c r="B18" s="64"/>
      <c r="C18" s="94" t="s">
        <v>30</v>
      </c>
      <c r="D18" s="96"/>
      <c r="E18" s="99">
        <f>E16+E17</f>
        <v>0</v>
      </c>
      <c r="F18" s="100"/>
      <c r="G18" s="123"/>
      <c r="H18" s="96"/>
      <c r="I18" s="97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</row>
    <row r="19" spans="1:46" s="74" customFormat="1" ht="6.75" customHeight="1" hidden="1">
      <c r="A19" s="85"/>
      <c r="B19" s="64"/>
      <c r="C19" s="64"/>
      <c r="D19" s="64"/>
      <c r="E19" s="64"/>
      <c r="F19" s="101"/>
      <c r="G19" s="101"/>
      <c r="H19" s="64"/>
      <c r="I19" s="84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</row>
    <row r="20" spans="1:9" ht="6" customHeight="1" thickBot="1">
      <c r="A20" s="104"/>
      <c r="B20" s="86"/>
      <c r="C20" s="86"/>
      <c r="D20" s="86"/>
      <c r="E20" s="86"/>
      <c r="F20" s="86"/>
      <c r="G20" s="86"/>
      <c r="H20" s="86"/>
      <c r="I20" s="105"/>
    </row>
    <row r="21" spans="1:9" ht="15.75" hidden="1">
      <c r="A21" s="85"/>
      <c r="B21" s="64"/>
      <c r="C21" s="64"/>
      <c r="D21" s="64"/>
      <c r="E21" s="64"/>
      <c r="F21" s="64"/>
      <c r="G21" s="64"/>
      <c r="H21" s="64"/>
      <c r="I21" s="84"/>
    </row>
    <row r="22" spans="1:46" s="74" customFormat="1" ht="12.75" customHeight="1" thickBot="1">
      <c r="A22" s="89" t="s">
        <v>41</v>
      </c>
      <c r="B22" s="64"/>
      <c r="C22" s="64"/>
      <c r="D22" s="64"/>
      <c r="E22" s="64"/>
      <c r="F22" s="64"/>
      <c r="G22" s="64"/>
      <c r="H22" s="64"/>
      <c r="I22" s="84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</row>
    <row r="23" spans="1:46" s="74" customFormat="1" ht="6" customHeight="1" hidden="1" thickBot="1">
      <c r="A23" s="85"/>
      <c r="B23" s="64"/>
      <c r="C23" s="64"/>
      <c r="D23" s="64"/>
      <c r="E23" s="64"/>
      <c r="F23" s="64"/>
      <c r="G23" s="64"/>
      <c r="H23" s="64"/>
      <c r="I23" s="84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</row>
    <row r="24" spans="1:46" s="74" customFormat="1" ht="12.75" customHeight="1" thickBot="1">
      <c r="A24" s="93"/>
      <c r="B24" s="94" t="s">
        <v>51</v>
      </c>
      <c r="C24" s="121">
        <v>0</v>
      </c>
      <c r="D24" s="96"/>
      <c r="E24" s="96"/>
      <c r="F24" s="102">
        <v>0.141</v>
      </c>
      <c r="G24" s="64"/>
      <c r="H24" s="96"/>
      <c r="I24" s="103">
        <f>C24*F24</f>
        <v>0</v>
      </c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</row>
    <row r="25" spans="1:46" s="74" customFormat="1" ht="5.25" customHeight="1">
      <c r="A25" s="85"/>
      <c r="B25" s="64"/>
      <c r="C25" s="64"/>
      <c r="D25" s="64"/>
      <c r="E25" s="64"/>
      <c r="F25" s="64"/>
      <c r="G25" s="64"/>
      <c r="H25" s="64"/>
      <c r="I25" s="84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</row>
    <row r="26" spans="1:9" ht="5.25" customHeight="1">
      <c r="A26" s="85"/>
      <c r="B26" s="64"/>
      <c r="C26" s="64"/>
      <c r="D26" s="64"/>
      <c r="E26" s="64"/>
      <c r="F26" s="64"/>
      <c r="G26" s="64"/>
      <c r="H26" s="64"/>
      <c r="I26" s="84"/>
    </row>
    <row r="27" spans="1:9" ht="12.75" customHeight="1" hidden="1">
      <c r="A27" s="93"/>
      <c r="B27" s="94"/>
      <c r="C27" s="157"/>
      <c r="D27" s="96"/>
      <c r="E27" s="96"/>
      <c r="F27" s="102"/>
      <c r="G27" s="64"/>
      <c r="H27" s="96"/>
      <c r="I27" s="97"/>
    </row>
    <row r="28" spans="1:9" ht="6" customHeight="1" thickBot="1">
      <c r="A28" s="104"/>
      <c r="B28" s="86"/>
      <c r="C28" s="86"/>
      <c r="D28" s="86"/>
      <c r="E28" s="86"/>
      <c r="F28" s="86"/>
      <c r="G28" s="86"/>
      <c r="H28" s="86"/>
      <c r="I28" s="105"/>
    </row>
    <row r="29" spans="1:9" ht="15.75">
      <c r="A29" s="132" t="s">
        <v>42</v>
      </c>
      <c r="B29" s="64"/>
      <c r="C29" s="64"/>
      <c r="D29" s="64"/>
      <c r="E29" s="64"/>
      <c r="F29" s="64"/>
      <c r="G29" s="64"/>
      <c r="H29" s="64"/>
      <c r="I29" s="84"/>
    </row>
    <row r="30" spans="1:9" ht="12.75" customHeight="1">
      <c r="A30" s="85"/>
      <c r="B30" s="94" t="s">
        <v>51</v>
      </c>
      <c r="C30" s="121">
        <v>0</v>
      </c>
      <c r="D30" s="64"/>
      <c r="E30" s="106" t="s">
        <v>31</v>
      </c>
      <c r="F30" s="96"/>
      <c r="G30" s="106" t="s">
        <v>39</v>
      </c>
      <c r="H30" s="106"/>
      <c r="I30" s="97"/>
    </row>
    <row r="31" spans="1:9" ht="12.75" customHeight="1">
      <c r="A31" s="93"/>
      <c r="B31" s="64"/>
      <c r="C31" s="107" t="s">
        <v>32</v>
      </c>
      <c r="D31" s="64"/>
      <c r="E31" s="108">
        <f>IF(C30*(F31-F32)&lt;=G$11,C30,G$11/(F31-F32))</f>
        <v>0</v>
      </c>
      <c r="F31" s="102">
        <v>0.141</v>
      </c>
      <c r="G31" s="108">
        <f>E31*F31</f>
        <v>0</v>
      </c>
      <c r="H31" s="109"/>
      <c r="I31" s="110"/>
    </row>
    <row r="32" spans="1:9" ht="12.75" customHeight="1">
      <c r="A32" s="93"/>
      <c r="B32" s="64"/>
      <c r="C32" s="111" t="s">
        <v>33</v>
      </c>
      <c r="D32" s="64"/>
      <c r="E32" s="108">
        <f>E31</f>
        <v>0</v>
      </c>
      <c r="F32" s="112">
        <v>0.106</v>
      </c>
      <c r="G32" s="108">
        <f>E32*F32</f>
        <v>0</v>
      </c>
      <c r="H32" s="113"/>
      <c r="I32" s="110"/>
    </row>
    <row r="33" spans="1:9" ht="12.75" customHeight="1">
      <c r="A33" s="93"/>
      <c r="B33" s="64"/>
      <c r="C33" s="111" t="s">
        <v>34</v>
      </c>
      <c r="D33" s="64"/>
      <c r="E33" s="114"/>
      <c r="F33" s="102"/>
      <c r="G33" s="108">
        <f>G31-G32</f>
        <v>0</v>
      </c>
      <c r="H33" s="64"/>
      <c r="I33" s="84"/>
    </row>
    <row r="34" spans="1:9" ht="6" customHeight="1" hidden="1" thickBot="1">
      <c r="A34" s="85"/>
      <c r="B34" s="64"/>
      <c r="C34" s="64"/>
      <c r="D34" s="64"/>
      <c r="E34" s="64"/>
      <c r="F34" s="64"/>
      <c r="G34" s="64"/>
      <c r="H34" s="64"/>
      <c r="I34" s="190"/>
    </row>
    <row r="35" spans="1:9" ht="5.25" customHeight="1" thickBot="1">
      <c r="A35" s="85"/>
      <c r="B35" s="64"/>
      <c r="C35" s="64"/>
      <c r="D35" s="64"/>
      <c r="E35" s="64"/>
      <c r="F35" s="64"/>
      <c r="G35" s="64"/>
      <c r="H35" s="64"/>
      <c r="I35" s="190"/>
    </row>
    <row r="36" spans="1:10" ht="16.5" thickBot="1">
      <c r="A36" s="93"/>
      <c r="B36" s="64"/>
      <c r="C36" s="115" t="s">
        <v>35</v>
      </c>
      <c r="D36" s="64"/>
      <c r="E36" s="108">
        <f>C30-E31</f>
        <v>0</v>
      </c>
      <c r="F36" s="102">
        <v>0.141</v>
      </c>
      <c r="G36" s="108">
        <f>E36*F36</f>
        <v>0</v>
      </c>
      <c r="H36" s="114"/>
      <c r="I36" s="103">
        <f>G32+G36</f>
        <v>0</v>
      </c>
      <c r="J36" s="66"/>
    </row>
    <row r="37" spans="1:9" ht="15.75" hidden="1">
      <c r="A37" s="132"/>
      <c r="B37" s="64"/>
      <c r="C37" s="64"/>
      <c r="D37" s="64"/>
      <c r="E37" s="64"/>
      <c r="F37" s="64"/>
      <c r="G37" s="64"/>
      <c r="H37" s="64"/>
      <c r="I37" s="84"/>
    </row>
    <row r="38" spans="1:9" ht="15.75" hidden="1">
      <c r="A38" s="132"/>
      <c r="B38" s="64"/>
      <c r="C38" s="64"/>
      <c r="D38" s="64"/>
      <c r="E38" s="64"/>
      <c r="F38" s="64"/>
      <c r="G38" s="64"/>
      <c r="H38" s="64"/>
      <c r="I38" s="84"/>
    </row>
    <row r="39" spans="1:9" ht="16.5" hidden="1" thickBot="1">
      <c r="A39" s="132"/>
      <c r="B39" s="64"/>
      <c r="C39" s="64"/>
      <c r="D39" s="64"/>
      <c r="E39" s="64"/>
      <c r="F39" s="64"/>
      <c r="G39" s="64"/>
      <c r="H39" s="64"/>
      <c r="I39" s="105"/>
    </row>
    <row r="40" spans="1:9" ht="7.5" customHeight="1">
      <c r="A40" s="93"/>
      <c r="B40" s="64"/>
      <c r="C40" s="115"/>
      <c r="D40" s="64"/>
      <c r="E40" s="114"/>
      <c r="F40" s="102"/>
      <c r="G40" s="114"/>
      <c r="H40" s="114"/>
      <c r="I40" s="97"/>
    </row>
    <row r="41" spans="1:9" ht="12.75" customHeight="1" hidden="1">
      <c r="A41" s="64"/>
      <c r="B41" s="94"/>
      <c r="C41" s="157"/>
      <c r="D41" s="64"/>
      <c r="E41" s="106"/>
      <c r="F41" s="96"/>
      <c r="G41" s="106"/>
      <c r="H41" s="64"/>
      <c r="I41" s="84"/>
    </row>
    <row r="42" spans="1:9" ht="12.75" customHeight="1" hidden="1">
      <c r="A42" s="159"/>
      <c r="B42" s="64"/>
      <c r="C42" s="107"/>
      <c r="D42" s="64"/>
      <c r="E42" s="160"/>
      <c r="F42" s="102"/>
      <c r="G42" s="114"/>
      <c r="H42" s="64"/>
      <c r="I42" s="84"/>
    </row>
    <row r="43" spans="1:9" ht="12.75" customHeight="1" hidden="1">
      <c r="A43" s="159"/>
      <c r="B43" s="64"/>
      <c r="C43" s="111"/>
      <c r="D43" s="64"/>
      <c r="E43" s="114"/>
      <c r="F43" s="102"/>
      <c r="G43" s="114"/>
      <c r="H43" s="64"/>
      <c r="I43" s="84"/>
    </row>
    <row r="44" spans="1:9" ht="12.75" customHeight="1" hidden="1">
      <c r="A44" s="159"/>
      <c r="B44" s="64"/>
      <c r="C44" s="111"/>
      <c r="D44" s="64"/>
      <c r="E44" s="114"/>
      <c r="F44" s="102"/>
      <c r="G44" s="114"/>
      <c r="H44" s="64"/>
      <c r="I44" s="191"/>
    </row>
    <row r="45" spans="1:9" ht="3" customHeight="1" hidden="1">
      <c r="A45" s="159"/>
      <c r="B45" s="64"/>
      <c r="C45" s="111"/>
      <c r="D45" s="64"/>
      <c r="E45" s="114"/>
      <c r="F45" s="102"/>
      <c r="G45" s="114"/>
      <c r="H45" s="64"/>
      <c r="I45" s="191"/>
    </row>
    <row r="46" spans="1:9" ht="12.75" customHeight="1" hidden="1">
      <c r="A46" s="159"/>
      <c r="B46" s="64"/>
      <c r="C46" s="115"/>
      <c r="D46" s="64"/>
      <c r="E46" s="114"/>
      <c r="F46" s="102"/>
      <c r="G46" s="114"/>
      <c r="H46" s="114"/>
      <c r="I46" s="97"/>
    </row>
    <row r="47" spans="1:9" ht="8.25" customHeight="1" thickBot="1">
      <c r="A47" s="116"/>
      <c r="B47" s="86"/>
      <c r="C47" s="117"/>
      <c r="D47" s="86"/>
      <c r="E47" s="118"/>
      <c r="F47" s="119"/>
      <c r="G47" s="118"/>
      <c r="H47" s="118"/>
      <c r="I47" s="158"/>
    </row>
    <row r="48" spans="1:46" s="74" customFormat="1" ht="12.75" customHeight="1" thickBot="1">
      <c r="A48" s="89" t="s">
        <v>43</v>
      </c>
      <c r="B48" s="64"/>
      <c r="C48" s="64"/>
      <c r="D48" s="64"/>
      <c r="E48" s="64"/>
      <c r="F48" s="64"/>
      <c r="G48" s="64"/>
      <c r="H48" s="64"/>
      <c r="I48" s="84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</row>
    <row r="49" spans="1:46" s="74" customFormat="1" ht="6" customHeight="1" hidden="1" thickBot="1">
      <c r="A49" s="85"/>
      <c r="B49" s="64"/>
      <c r="C49" s="64"/>
      <c r="D49" s="64"/>
      <c r="E49" s="64"/>
      <c r="F49" s="64"/>
      <c r="G49" s="64"/>
      <c r="H49" s="64"/>
      <c r="I49" s="84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</row>
    <row r="50" spans="1:46" s="74" customFormat="1" ht="12.75" customHeight="1" thickBot="1">
      <c r="A50" s="93"/>
      <c r="B50" s="94" t="s">
        <v>51</v>
      </c>
      <c r="C50" s="121">
        <v>0</v>
      </c>
      <c r="D50" s="96"/>
      <c r="E50" s="96"/>
      <c r="F50" s="102">
        <v>0.106</v>
      </c>
      <c r="G50" s="64"/>
      <c r="H50" s="96"/>
      <c r="I50" s="103">
        <f>C50*F50</f>
        <v>0</v>
      </c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</row>
    <row r="51" spans="1:46" s="74" customFormat="1" ht="5.25" customHeight="1">
      <c r="A51" s="85"/>
      <c r="B51" s="64"/>
      <c r="C51" s="64"/>
      <c r="D51" s="64"/>
      <c r="E51" s="64"/>
      <c r="F51" s="64"/>
      <c r="G51" s="64"/>
      <c r="H51" s="64"/>
      <c r="I51" s="84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</row>
    <row r="52" spans="1:9" ht="5.25" customHeight="1">
      <c r="A52" s="85"/>
      <c r="B52" s="64"/>
      <c r="C52" s="64"/>
      <c r="D52" s="64"/>
      <c r="E52" s="64"/>
      <c r="F52" s="64"/>
      <c r="G52" s="64"/>
      <c r="H52" s="64"/>
      <c r="I52" s="84"/>
    </row>
    <row r="53" spans="1:9" ht="12.75" customHeight="1" hidden="1">
      <c r="A53" s="159"/>
      <c r="B53" s="94"/>
      <c r="C53" s="157"/>
      <c r="D53" s="96"/>
      <c r="E53" s="96"/>
      <c r="F53" s="102"/>
      <c r="G53" s="64"/>
      <c r="H53" s="96"/>
      <c r="I53" s="97"/>
    </row>
    <row r="54" spans="1:9" ht="6" customHeight="1" thickBot="1">
      <c r="A54" s="104"/>
      <c r="B54" s="86"/>
      <c r="C54" s="86"/>
      <c r="D54" s="86"/>
      <c r="E54" s="86"/>
      <c r="F54" s="86"/>
      <c r="G54" s="86"/>
      <c r="H54" s="86"/>
      <c r="I54" s="105"/>
    </row>
    <row r="55" spans="1:46" s="74" customFormat="1" ht="12.75" customHeight="1" thickBot="1">
      <c r="A55" s="89" t="s">
        <v>44</v>
      </c>
      <c r="B55" s="64"/>
      <c r="C55" s="64"/>
      <c r="D55" s="64"/>
      <c r="E55" s="64"/>
      <c r="F55" s="64"/>
      <c r="G55" s="64"/>
      <c r="H55" s="64"/>
      <c r="I55" s="84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</row>
    <row r="56" spans="1:46" s="74" customFormat="1" ht="6" customHeight="1" hidden="1" thickBot="1">
      <c r="A56" s="85"/>
      <c r="B56" s="64"/>
      <c r="C56" s="64"/>
      <c r="D56" s="64"/>
      <c r="E56" s="64"/>
      <c r="F56" s="64"/>
      <c r="G56" s="64"/>
      <c r="H56" s="64"/>
      <c r="I56" s="84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</row>
    <row r="57" spans="1:46" s="74" customFormat="1" ht="12.75" customHeight="1" thickBot="1">
      <c r="A57" s="93"/>
      <c r="B57" s="94" t="s">
        <v>51</v>
      </c>
      <c r="C57" s="121">
        <v>0</v>
      </c>
      <c r="D57" s="96"/>
      <c r="E57" s="96"/>
      <c r="F57" s="102">
        <v>0.064</v>
      </c>
      <c r="G57" s="64"/>
      <c r="H57" s="96"/>
      <c r="I57" s="103">
        <f>C57*F57</f>
        <v>0</v>
      </c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</row>
    <row r="58" spans="1:46" s="74" customFormat="1" ht="5.25" customHeight="1">
      <c r="A58" s="85"/>
      <c r="B58" s="64"/>
      <c r="C58" s="64"/>
      <c r="D58" s="64"/>
      <c r="E58" s="64"/>
      <c r="F58" s="64"/>
      <c r="G58" s="64"/>
      <c r="H58" s="64"/>
      <c r="I58" s="84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</row>
    <row r="59" spans="1:9" ht="5.25" customHeight="1">
      <c r="A59" s="85"/>
      <c r="B59" s="64"/>
      <c r="C59" s="64"/>
      <c r="D59" s="64"/>
      <c r="E59" s="64"/>
      <c r="F59" s="64"/>
      <c r="G59" s="64"/>
      <c r="H59" s="64"/>
      <c r="I59" s="84"/>
    </row>
    <row r="60" spans="1:9" ht="12.75" customHeight="1" hidden="1">
      <c r="A60" s="159"/>
      <c r="B60" s="94"/>
      <c r="C60" s="157"/>
      <c r="D60" s="96"/>
      <c r="E60" s="96"/>
      <c r="F60" s="102"/>
      <c r="G60" s="64"/>
      <c r="H60" s="96"/>
      <c r="I60" s="97"/>
    </row>
    <row r="61" spans="1:9" ht="6" customHeight="1" hidden="1">
      <c r="A61" s="104"/>
      <c r="B61" s="86"/>
      <c r="C61" s="86"/>
      <c r="D61" s="86"/>
      <c r="E61" s="86"/>
      <c r="F61" s="86"/>
      <c r="G61" s="86"/>
      <c r="H61" s="86"/>
      <c r="I61" s="190"/>
    </row>
    <row r="62" spans="1:9" ht="3.75" customHeight="1" thickBot="1">
      <c r="A62" s="93"/>
      <c r="B62" s="64"/>
      <c r="C62" s="111"/>
      <c r="D62" s="64"/>
      <c r="E62" s="114"/>
      <c r="F62" s="102"/>
      <c r="G62" s="114"/>
      <c r="H62" s="114"/>
      <c r="I62" s="194"/>
    </row>
    <row r="63" spans="1:9" ht="13.5" customHeight="1" thickBot="1">
      <c r="A63" s="170" t="s">
        <v>36</v>
      </c>
      <c r="B63" s="171"/>
      <c r="C63" s="171"/>
      <c r="D63" s="171"/>
      <c r="E63" s="171"/>
      <c r="F63" s="171"/>
      <c r="G63" s="171"/>
      <c r="H63" s="171"/>
      <c r="I63" s="172"/>
    </row>
    <row r="64" spans="1:46" s="74" customFormat="1" ht="6" customHeight="1" hidden="1" thickBot="1">
      <c r="A64" s="85"/>
      <c r="B64" s="64"/>
      <c r="C64" s="64"/>
      <c r="D64" s="64"/>
      <c r="E64" s="64"/>
      <c r="F64" s="64"/>
      <c r="G64" s="64"/>
      <c r="H64" s="64"/>
      <c r="I64" s="84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</row>
    <row r="65" spans="1:46" s="74" customFormat="1" ht="12.75" customHeight="1" thickBot="1">
      <c r="A65" s="93"/>
      <c r="B65" s="94" t="s">
        <v>51</v>
      </c>
      <c r="C65" s="121">
        <v>0</v>
      </c>
      <c r="D65" s="96"/>
      <c r="E65" s="96"/>
      <c r="F65" s="102">
        <v>0.051</v>
      </c>
      <c r="G65" s="64"/>
      <c r="H65" s="96"/>
      <c r="I65" s="103">
        <f>C65*F65</f>
        <v>0</v>
      </c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</row>
    <row r="66" spans="1:46" s="74" customFormat="1" ht="6" customHeight="1" thickBot="1">
      <c r="A66" s="85"/>
      <c r="B66" s="64"/>
      <c r="C66" s="64"/>
      <c r="D66" s="64"/>
      <c r="E66" s="64"/>
      <c r="F66" s="64"/>
      <c r="G66" s="64"/>
      <c r="H66" s="64"/>
      <c r="I66" s="84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</row>
    <row r="67" spans="1:46" s="74" customFormat="1" ht="12.75" customHeight="1" thickBot="1">
      <c r="A67" s="93"/>
      <c r="B67" s="94" t="s">
        <v>51</v>
      </c>
      <c r="C67" s="121">
        <v>0</v>
      </c>
      <c r="D67" s="96"/>
      <c r="E67" s="114" t="s">
        <v>45</v>
      </c>
      <c r="F67" s="102">
        <v>0.079</v>
      </c>
      <c r="G67" s="64"/>
      <c r="H67" s="96"/>
      <c r="I67" s="103">
        <f>C67*F67</f>
        <v>0</v>
      </c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</row>
    <row r="68" spans="1:46" s="74" customFormat="1" ht="5.25" customHeight="1">
      <c r="A68" s="85"/>
      <c r="B68" s="64"/>
      <c r="C68" s="64"/>
      <c r="D68" s="64"/>
      <c r="E68" s="64"/>
      <c r="F68" s="64"/>
      <c r="G68" s="64"/>
      <c r="H68" s="64"/>
      <c r="I68" s="84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</row>
    <row r="69" spans="1:9" ht="12.75" customHeight="1" hidden="1">
      <c r="A69" s="159"/>
      <c r="B69" s="94"/>
      <c r="C69" s="157"/>
      <c r="D69" s="96"/>
      <c r="E69" s="96"/>
      <c r="F69" s="102"/>
      <c r="G69" s="64"/>
      <c r="H69" s="96"/>
      <c r="I69" s="97"/>
    </row>
    <row r="70" spans="1:9" ht="5.25" customHeight="1">
      <c r="A70" s="64"/>
      <c r="B70" s="64"/>
      <c r="C70" s="64"/>
      <c r="D70" s="64"/>
      <c r="E70" s="64"/>
      <c r="F70" s="64"/>
      <c r="G70" s="64"/>
      <c r="H70" s="64"/>
      <c r="I70" s="84"/>
    </row>
    <row r="71" spans="1:9" ht="12.75" customHeight="1" hidden="1">
      <c r="A71" s="159"/>
      <c r="B71" s="94"/>
      <c r="C71" s="157"/>
      <c r="D71" s="96"/>
      <c r="E71" s="114"/>
      <c r="F71" s="102"/>
      <c r="G71" s="64"/>
      <c r="H71" s="96"/>
      <c r="I71" s="97"/>
    </row>
    <row r="72" spans="1:9" ht="6" customHeight="1" thickBot="1">
      <c r="A72" s="104"/>
      <c r="B72" s="86"/>
      <c r="C72" s="86"/>
      <c r="D72" s="86"/>
      <c r="E72" s="86"/>
      <c r="F72" s="86"/>
      <c r="G72" s="86"/>
      <c r="H72" s="86"/>
      <c r="I72" s="105"/>
    </row>
  </sheetData>
  <sheetProtection/>
  <mergeCells count="10">
    <mergeCell ref="I34:I35"/>
    <mergeCell ref="I44:I45"/>
    <mergeCell ref="I61:I62"/>
    <mergeCell ref="A63:I63"/>
    <mergeCell ref="A1:C4"/>
    <mergeCell ref="D3:E3"/>
    <mergeCell ref="G3:I3"/>
    <mergeCell ref="D4:E4"/>
    <mergeCell ref="G4:I4"/>
    <mergeCell ref="A6:F6"/>
  </mergeCells>
  <printOptions/>
  <pageMargins left="0.41" right="0.37" top="0.7874015748031497" bottom="0.7874015748031497" header="0.5118110236220472" footer="0.5118110236220472"/>
  <pageSetup horizontalDpi="600" verticalDpi="600" orientation="portrait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72"/>
  <sheetViews>
    <sheetView zoomScalePageLayoutView="0" workbookViewId="0" topLeftCell="A1">
      <selection activeCell="G8" sqref="G8"/>
    </sheetView>
  </sheetViews>
  <sheetFormatPr defaultColWidth="10.75390625" defaultRowHeight="12.75"/>
  <cols>
    <col min="1" max="1" width="11.00390625" style="65" customWidth="1"/>
    <col min="2" max="3" width="11.375" style="65" customWidth="1"/>
    <col min="4" max="4" width="3.75390625" style="65" customWidth="1"/>
    <col min="5" max="5" width="12.125" style="65" customWidth="1"/>
    <col min="6" max="7" width="11.375" style="65" customWidth="1"/>
    <col min="8" max="8" width="1.75390625" style="63" customWidth="1"/>
    <col min="9" max="9" width="10.25390625" style="63" customWidth="1"/>
    <col min="10" max="46" width="10.75390625" style="63" customWidth="1"/>
    <col min="47" max="16384" width="10.75390625" style="65" customWidth="1"/>
  </cols>
  <sheetData>
    <row r="1" spans="1:9" ht="4.5" customHeight="1">
      <c r="A1" s="173"/>
      <c r="B1" s="174"/>
      <c r="C1" s="175"/>
      <c r="D1" s="125"/>
      <c r="E1" s="125"/>
      <c r="F1" s="125"/>
      <c r="G1" s="126"/>
      <c r="H1" s="125"/>
      <c r="I1" s="125"/>
    </row>
    <row r="2" spans="1:9" ht="27.75" customHeight="1">
      <c r="A2" s="176"/>
      <c r="B2" s="177"/>
      <c r="C2" s="178"/>
      <c r="D2" s="127"/>
      <c r="E2" s="128" t="s">
        <v>38</v>
      </c>
      <c r="F2" s="126"/>
      <c r="G2" s="129"/>
      <c r="H2" s="125"/>
      <c r="I2" s="125"/>
    </row>
    <row r="3" spans="1:9" ht="14.25" customHeight="1">
      <c r="A3" s="176"/>
      <c r="B3" s="177"/>
      <c r="C3" s="178"/>
      <c r="D3" s="188" t="s">
        <v>1</v>
      </c>
      <c r="E3" s="189"/>
      <c r="F3" s="130" t="s">
        <v>2</v>
      </c>
      <c r="G3" s="182" t="s">
        <v>19</v>
      </c>
      <c r="H3" s="183"/>
      <c r="I3" s="184"/>
    </row>
    <row r="4" spans="1:9" ht="12" customHeight="1">
      <c r="A4" s="179"/>
      <c r="B4" s="180"/>
      <c r="C4" s="181"/>
      <c r="D4" s="179"/>
      <c r="E4" s="181"/>
      <c r="F4" s="67"/>
      <c r="G4" s="185" t="s">
        <v>62</v>
      </c>
      <c r="H4" s="186"/>
      <c r="I4" s="187"/>
    </row>
    <row r="5" spans="4:9" ht="4.5" customHeight="1">
      <c r="D5" s="63"/>
      <c r="E5" s="63"/>
      <c r="F5" s="63"/>
      <c r="G5" s="77"/>
      <c r="H5" s="77"/>
      <c r="I5" s="77"/>
    </row>
    <row r="6" spans="1:46" s="69" customFormat="1" ht="20.25" customHeight="1">
      <c r="A6" s="192" t="s">
        <v>37</v>
      </c>
      <c r="B6" s="193"/>
      <c r="C6" s="193"/>
      <c r="D6" s="193"/>
      <c r="E6" s="193"/>
      <c r="F6" s="193"/>
      <c r="G6" s="78"/>
      <c r="H6" s="76"/>
      <c r="I6" s="79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</row>
    <row r="7" spans="1:9" s="70" customFormat="1" ht="7.5" customHeight="1">
      <c r="A7" s="75"/>
      <c r="B7" s="71"/>
      <c r="C7" s="71"/>
      <c r="D7" s="71"/>
      <c r="E7" s="71"/>
      <c r="F7" s="71"/>
      <c r="G7" s="71"/>
      <c r="H7" s="71"/>
      <c r="I7" s="72"/>
    </row>
    <row r="8" spans="1:46" s="74" customFormat="1" ht="15" customHeight="1">
      <c r="A8" s="80" t="s">
        <v>40</v>
      </c>
      <c r="B8" s="81">
        <v>3</v>
      </c>
      <c r="C8" s="82"/>
      <c r="D8" s="122"/>
      <c r="E8" s="64"/>
      <c r="F8" s="82" t="s">
        <v>20</v>
      </c>
      <c r="G8" s="83">
        <v>500000</v>
      </c>
      <c r="H8" s="64"/>
      <c r="I8" s="84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</row>
    <row r="9" spans="1:46" s="74" customFormat="1" ht="4.5" customHeight="1">
      <c r="A9" s="85"/>
      <c r="B9" s="64"/>
      <c r="C9" s="64"/>
      <c r="D9" s="87"/>
      <c r="E9" s="87"/>
      <c r="F9" s="87"/>
      <c r="G9" s="88"/>
      <c r="H9" s="64"/>
      <c r="I9" s="84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</row>
    <row r="10" spans="1:46" s="74" customFormat="1" ht="16.5" customHeight="1">
      <c r="A10" s="89" t="s">
        <v>21</v>
      </c>
      <c r="B10" s="90"/>
      <c r="C10" s="91"/>
      <c r="D10" s="90"/>
      <c r="E10" s="90"/>
      <c r="F10" s="90"/>
      <c r="G10" s="90"/>
      <c r="H10" s="90"/>
      <c r="I10" s="92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</row>
    <row r="11" spans="1:46" s="74" customFormat="1" ht="12.75" customHeight="1">
      <c r="A11" s="93"/>
      <c r="B11" s="94" t="s">
        <v>22</v>
      </c>
      <c r="C11" s="98">
        <f>SUM(G8)</f>
        <v>500000</v>
      </c>
      <c r="D11" s="96"/>
      <c r="E11" s="64"/>
      <c r="F11" s="94" t="s">
        <v>23</v>
      </c>
      <c r="G11" s="95">
        <f>C13</f>
        <v>500000</v>
      </c>
      <c r="H11" s="96"/>
      <c r="I11" s="97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</row>
    <row r="12" spans="1:46" s="74" customFormat="1" ht="12.75" customHeight="1">
      <c r="A12" s="93"/>
      <c r="B12" s="94"/>
      <c r="C12" s="121"/>
      <c r="D12" s="96"/>
      <c r="E12" s="64"/>
      <c r="F12" s="94" t="s">
        <v>24</v>
      </c>
      <c r="G12" s="98">
        <f>SUM(G33+G44)</f>
        <v>0</v>
      </c>
      <c r="H12" s="96"/>
      <c r="I12" s="97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</row>
    <row r="13" spans="1:46" s="74" customFormat="1" ht="12.75" customHeight="1">
      <c r="A13" s="93"/>
      <c r="B13" s="94" t="s">
        <v>25</v>
      </c>
      <c r="C13" s="120">
        <f>C11-C12</f>
        <v>500000</v>
      </c>
      <c r="D13" s="96"/>
      <c r="E13" s="64"/>
      <c r="F13" s="94" t="s">
        <v>26</v>
      </c>
      <c r="G13" s="95">
        <f>G11-G12</f>
        <v>500000</v>
      </c>
      <c r="H13" s="96"/>
      <c r="I13" s="97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</row>
    <row r="14" spans="1:46" s="74" customFormat="1" ht="9" customHeight="1">
      <c r="A14" s="93"/>
      <c r="B14" s="94"/>
      <c r="C14" s="96"/>
      <c r="D14" s="96"/>
      <c r="E14" s="64"/>
      <c r="F14" s="94"/>
      <c r="G14" s="96"/>
      <c r="H14" s="96"/>
      <c r="I14" s="97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</row>
    <row r="15" spans="1:46" s="74" customFormat="1" ht="12.75" customHeight="1">
      <c r="A15" s="89" t="s">
        <v>27</v>
      </c>
      <c r="B15" s="94"/>
      <c r="C15" s="96"/>
      <c r="D15" s="96"/>
      <c r="E15" s="64"/>
      <c r="F15" s="94"/>
      <c r="G15" s="96"/>
      <c r="H15" s="96"/>
      <c r="I15" s="97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</row>
    <row r="16" spans="1:46" s="74" customFormat="1" ht="12.75" customHeight="1">
      <c r="A16" s="93"/>
      <c r="B16" s="64"/>
      <c r="C16" s="94" t="s">
        <v>28</v>
      </c>
      <c r="D16" s="96"/>
      <c r="E16" s="99">
        <v>0</v>
      </c>
      <c r="F16" s="94"/>
      <c r="G16" s="96"/>
      <c r="H16" s="96"/>
      <c r="I16" s="97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</row>
    <row r="17" spans="1:46" s="74" customFormat="1" ht="12.75" customHeight="1">
      <c r="A17" s="93"/>
      <c r="B17" s="64"/>
      <c r="C17" s="94" t="s">
        <v>29</v>
      </c>
      <c r="D17" s="96"/>
      <c r="E17" s="124">
        <f>SUM(I24+I27+I36+I46+I50+I53+I57+I60+I65+I67+I69+I71)</f>
        <v>0</v>
      </c>
      <c r="F17" s="100"/>
      <c r="G17" s="123"/>
      <c r="H17" s="96"/>
      <c r="I17" s="97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</row>
    <row r="18" spans="1:46" s="74" customFormat="1" ht="12.75" customHeight="1">
      <c r="A18" s="93"/>
      <c r="B18" s="64"/>
      <c r="C18" s="94" t="s">
        <v>30</v>
      </c>
      <c r="D18" s="96"/>
      <c r="E18" s="99">
        <f>E16+E17</f>
        <v>0</v>
      </c>
      <c r="F18" s="100"/>
      <c r="G18" s="123"/>
      <c r="H18" s="96"/>
      <c r="I18" s="97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</row>
    <row r="19" spans="1:46" s="74" customFormat="1" ht="6.75" customHeight="1" hidden="1">
      <c r="A19" s="85"/>
      <c r="B19" s="64"/>
      <c r="C19" s="64"/>
      <c r="D19" s="64"/>
      <c r="E19" s="64"/>
      <c r="F19" s="101"/>
      <c r="G19" s="101"/>
      <c r="H19" s="64"/>
      <c r="I19" s="84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</row>
    <row r="20" spans="1:9" ht="6" customHeight="1" thickBot="1">
      <c r="A20" s="104"/>
      <c r="B20" s="86"/>
      <c r="C20" s="86"/>
      <c r="D20" s="86"/>
      <c r="E20" s="86"/>
      <c r="F20" s="86"/>
      <c r="G20" s="86"/>
      <c r="H20" s="86"/>
      <c r="I20" s="105"/>
    </row>
    <row r="21" spans="1:9" ht="15.75" hidden="1">
      <c r="A21" s="85"/>
      <c r="B21" s="64"/>
      <c r="C21" s="64"/>
      <c r="D21" s="64"/>
      <c r="E21" s="64"/>
      <c r="F21" s="64"/>
      <c r="G21" s="64"/>
      <c r="H21" s="64"/>
      <c r="I21" s="84"/>
    </row>
    <row r="22" spans="1:46" s="74" customFormat="1" ht="12.75" customHeight="1" thickBot="1">
      <c r="A22" s="89" t="s">
        <v>41</v>
      </c>
      <c r="B22" s="64"/>
      <c r="C22" s="64"/>
      <c r="D22" s="64"/>
      <c r="E22" s="64"/>
      <c r="F22" s="64"/>
      <c r="G22" s="64"/>
      <c r="H22" s="64"/>
      <c r="I22" s="84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</row>
    <row r="23" spans="1:46" s="74" customFormat="1" ht="6" customHeight="1" hidden="1" thickBot="1">
      <c r="A23" s="85"/>
      <c r="B23" s="64"/>
      <c r="C23" s="64"/>
      <c r="D23" s="64"/>
      <c r="E23" s="64"/>
      <c r="F23" s="64"/>
      <c r="G23" s="64"/>
      <c r="H23" s="64"/>
      <c r="I23" s="84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</row>
    <row r="24" spans="1:46" s="74" customFormat="1" ht="12.75" customHeight="1" thickBot="1">
      <c r="A24" s="93"/>
      <c r="B24" s="94" t="s">
        <v>51</v>
      </c>
      <c r="C24" s="121">
        <v>0</v>
      </c>
      <c r="D24" s="96"/>
      <c r="E24" s="96"/>
      <c r="F24" s="102">
        <v>0.141</v>
      </c>
      <c r="G24" s="64"/>
      <c r="H24" s="96"/>
      <c r="I24" s="103">
        <f>C24*F24</f>
        <v>0</v>
      </c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</row>
    <row r="25" spans="1:46" s="74" customFormat="1" ht="5.25" customHeight="1">
      <c r="A25" s="85"/>
      <c r="B25" s="64"/>
      <c r="C25" s="64"/>
      <c r="D25" s="64"/>
      <c r="E25" s="64"/>
      <c r="F25" s="64"/>
      <c r="G25" s="64"/>
      <c r="H25" s="64"/>
      <c r="I25" s="84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</row>
    <row r="26" spans="1:9" ht="5.25" customHeight="1">
      <c r="A26" s="85"/>
      <c r="B26" s="64"/>
      <c r="C26" s="64"/>
      <c r="D26" s="64"/>
      <c r="E26" s="64"/>
      <c r="F26" s="64"/>
      <c r="G26" s="64"/>
      <c r="H26" s="64"/>
      <c r="I26" s="84"/>
    </row>
    <row r="27" spans="1:9" ht="12.75" customHeight="1" hidden="1">
      <c r="A27" s="93"/>
      <c r="B27" s="94"/>
      <c r="C27" s="157"/>
      <c r="D27" s="96"/>
      <c r="E27" s="96"/>
      <c r="F27" s="102"/>
      <c r="G27" s="64"/>
      <c r="H27" s="96"/>
      <c r="I27" s="97"/>
    </row>
    <row r="28" spans="1:9" ht="6" customHeight="1" thickBot="1">
      <c r="A28" s="104"/>
      <c r="B28" s="86"/>
      <c r="C28" s="86"/>
      <c r="D28" s="86"/>
      <c r="E28" s="86"/>
      <c r="F28" s="86"/>
      <c r="G28" s="86"/>
      <c r="H28" s="86"/>
      <c r="I28" s="105"/>
    </row>
    <row r="29" spans="1:9" ht="15.75">
      <c r="A29" s="132" t="s">
        <v>42</v>
      </c>
      <c r="B29" s="64"/>
      <c r="C29" s="64"/>
      <c r="D29" s="64"/>
      <c r="E29" s="64"/>
      <c r="F29" s="64"/>
      <c r="G29" s="64"/>
      <c r="H29" s="64"/>
      <c r="I29" s="84"/>
    </row>
    <row r="30" spans="1:9" ht="12.75" customHeight="1">
      <c r="A30" s="85"/>
      <c r="B30" s="94" t="s">
        <v>51</v>
      </c>
      <c r="C30" s="121">
        <v>0</v>
      </c>
      <c r="D30" s="64"/>
      <c r="E30" s="106" t="s">
        <v>31</v>
      </c>
      <c r="F30" s="96"/>
      <c r="G30" s="106" t="s">
        <v>39</v>
      </c>
      <c r="H30" s="106"/>
      <c r="I30" s="97"/>
    </row>
    <row r="31" spans="1:9" ht="12.75" customHeight="1">
      <c r="A31" s="93"/>
      <c r="B31" s="64"/>
      <c r="C31" s="107" t="s">
        <v>32</v>
      </c>
      <c r="D31" s="64"/>
      <c r="E31" s="108">
        <f>IF(C30*(F31-F32)&lt;=G$11,C30,G$11/(F31-F32))</f>
        <v>0</v>
      </c>
      <c r="F31" s="102">
        <v>0.141</v>
      </c>
      <c r="G31" s="108">
        <f>E31*F31</f>
        <v>0</v>
      </c>
      <c r="H31" s="109"/>
      <c r="I31" s="110"/>
    </row>
    <row r="32" spans="1:9" ht="12.75" customHeight="1">
      <c r="A32" s="93"/>
      <c r="B32" s="64"/>
      <c r="C32" s="111" t="s">
        <v>33</v>
      </c>
      <c r="D32" s="64"/>
      <c r="E32" s="108">
        <f>E31</f>
        <v>0</v>
      </c>
      <c r="F32" s="112">
        <v>0.106</v>
      </c>
      <c r="G32" s="108">
        <f>E32*F32</f>
        <v>0</v>
      </c>
      <c r="H32" s="113"/>
      <c r="I32" s="110"/>
    </row>
    <row r="33" spans="1:9" ht="12.75" customHeight="1">
      <c r="A33" s="93"/>
      <c r="B33" s="64"/>
      <c r="C33" s="111" t="s">
        <v>34</v>
      </c>
      <c r="D33" s="64"/>
      <c r="E33" s="114"/>
      <c r="F33" s="102"/>
      <c r="G33" s="108">
        <f>G31-G32</f>
        <v>0</v>
      </c>
      <c r="H33" s="64"/>
      <c r="I33" s="84"/>
    </row>
    <row r="34" spans="1:9" ht="6" customHeight="1" hidden="1" thickBot="1">
      <c r="A34" s="85"/>
      <c r="B34" s="64"/>
      <c r="C34" s="64"/>
      <c r="D34" s="64"/>
      <c r="E34" s="64"/>
      <c r="F34" s="64"/>
      <c r="G34" s="64"/>
      <c r="H34" s="64"/>
      <c r="I34" s="190"/>
    </row>
    <row r="35" spans="1:9" ht="5.25" customHeight="1" thickBot="1">
      <c r="A35" s="85"/>
      <c r="B35" s="64"/>
      <c r="C35" s="64"/>
      <c r="D35" s="64"/>
      <c r="E35" s="64"/>
      <c r="F35" s="64"/>
      <c r="G35" s="64"/>
      <c r="H35" s="64"/>
      <c r="I35" s="190"/>
    </row>
    <row r="36" spans="1:10" ht="16.5" thickBot="1">
      <c r="A36" s="93"/>
      <c r="B36" s="64"/>
      <c r="C36" s="115" t="s">
        <v>35</v>
      </c>
      <c r="D36" s="64"/>
      <c r="E36" s="108">
        <f>C30-E31</f>
        <v>0</v>
      </c>
      <c r="F36" s="102">
        <v>0.141</v>
      </c>
      <c r="G36" s="108">
        <f>E36*F36</f>
        <v>0</v>
      </c>
      <c r="H36" s="114"/>
      <c r="I36" s="103">
        <f>G32+G36</f>
        <v>0</v>
      </c>
      <c r="J36" s="66"/>
    </row>
    <row r="37" spans="1:9" ht="15.75" hidden="1">
      <c r="A37" s="132"/>
      <c r="B37" s="64"/>
      <c r="C37" s="64"/>
      <c r="D37" s="64"/>
      <c r="E37" s="64"/>
      <c r="F37" s="64"/>
      <c r="G37" s="64"/>
      <c r="H37" s="64"/>
      <c r="I37" s="84"/>
    </row>
    <row r="38" spans="1:9" ht="15.75" hidden="1">
      <c r="A38" s="132"/>
      <c r="B38" s="64"/>
      <c r="C38" s="64"/>
      <c r="D38" s="64"/>
      <c r="E38" s="64"/>
      <c r="F38" s="64"/>
      <c r="G38" s="64"/>
      <c r="H38" s="64"/>
      <c r="I38" s="84"/>
    </row>
    <row r="39" spans="1:9" ht="16.5" hidden="1" thickBot="1">
      <c r="A39" s="132"/>
      <c r="B39" s="64"/>
      <c r="C39" s="64"/>
      <c r="D39" s="64"/>
      <c r="E39" s="64"/>
      <c r="F39" s="64"/>
      <c r="G39" s="64"/>
      <c r="H39" s="64"/>
      <c r="I39" s="105"/>
    </row>
    <row r="40" spans="1:9" ht="7.5" customHeight="1">
      <c r="A40" s="93"/>
      <c r="B40" s="64"/>
      <c r="C40" s="115"/>
      <c r="D40" s="64"/>
      <c r="E40" s="114"/>
      <c r="F40" s="102"/>
      <c r="G40" s="114"/>
      <c r="H40" s="114"/>
      <c r="I40" s="97"/>
    </row>
    <row r="41" spans="1:9" ht="12.75" customHeight="1" hidden="1">
      <c r="A41" s="64"/>
      <c r="B41" s="94"/>
      <c r="C41" s="157"/>
      <c r="D41" s="64"/>
      <c r="E41" s="106"/>
      <c r="F41" s="96"/>
      <c r="G41" s="106"/>
      <c r="H41" s="64"/>
      <c r="I41" s="84"/>
    </row>
    <row r="42" spans="1:9" ht="12.75" customHeight="1" hidden="1">
      <c r="A42" s="159"/>
      <c r="B42" s="64"/>
      <c r="C42" s="107"/>
      <c r="D42" s="64"/>
      <c r="E42" s="160"/>
      <c r="F42" s="102"/>
      <c r="G42" s="114"/>
      <c r="H42" s="64"/>
      <c r="I42" s="84"/>
    </row>
    <row r="43" spans="1:9" ht="12.75" customHeight="1" hidden="1">
      <c r="A43" s="159"/>
      <c r="B43" s="64"/>
      <c r="C43" s="111"/>
      <c r="D43" s="64"/>
      <c r="E43" s="114"/>
      <c r="F43" s="102"/>
      <c r="G43" s="114"/>
      <c r="H43" s="64"/>
      <c r="I43" s="84"/>
    </row>
    <row r="44" spans="1:9" ht="12.75" customHeight="1" hidden="1">
      <c r="A44" s="159"/>
      <c r="B44" s="64"/>
      <c r="C44" s="111"/>
      <c r="D44" s="64"/>
      <c r="E44" s="114"/>
      <c r="F44" s="102"/>
      <c r="G44" s="114"/>
      <c r="H44" s="64"/>
      <c r="I44" s="191"/>
    </row>
    <row r="45" spans="1:9" ht="3" customHeight="1" hidden="1">
      <c r="A45" s="159"/>
      <c r="B45" s="64"/>
      <c r="C45" s="111"/>
      <c r="D45" s="64"/>
      <c r="E45" s="114"/>
      <c r="F45" s="102"/>
      <c r="G45" s="114"/>
      <c r="H45" s="64"/>
      <c r="I45" s="191"/>
    </row>
    <row r="46" spans="1:9" ht="12.75" customHeight="1" hidden="1">
      <c r="A46" s="159"/>
      <c r="B46" s="64"/>
      <c r="C46" s="115"/>
      <c r="D46" s="64"/>
      <c r="E46" s="114"/>
      <c r="F46" s="102"/>
      <c r="G46" s="114"/>
      <c r="H46" s="114"/>
      <c r="I46" s="97"/>
    </row>
    <row r="47" spans="1:9" ht="8.25" customHeight="1" thickBot="1">
      <c r="A47" s="116"/>
      <c r="B47" s="86"/>
      <c r="C47" s="117"/>
      <c r="D47" s="86"/>
      <c r="E47" s="118"/>
      <c r="F47" s="119"/>
      <c r="G47" s="118"/>
      <c r="H47" s="118"/>
      <c r="I47" s="158"/>
    </row>
    <row r="48" spans="1:46" s="74" customFormat="1" ht="12.75" customHeight="1" thickBot="1">
      <c r="A48" s="89" t="s">
        <v>43</v>
      </c>
      <c r="B48" s="64"/>
      <c r="C48" s="64"/>
      <c r="D48" s="64"/>
      <c r="E48" s="64"/>
      <c r="F48" s="64"/>
      <c r="G48" s="64"/>
      <c r="H48" s="64"/>
      <c r="I48" s="84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</row>
    <row r="49" spans="1:46" s="74" customFormat="1" ht="6" customHeight="1" hidden="1" thickBot="1">
      <c r="A49" s="85"/>
      <c r="B49" s="64"/>
      <c r="C49" s="64"/>
      <c r="D49" s="64"/>
      <c r="E49" s="64"/>
      <c r="F49" s="64"/>
      <c r="G49" s="64"/>
      <c r="H49" s="64"/>
      <c r="I49" s="84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</row>
    <row r="50" spans="1:46" s="74" customFormat="1" ht="12.75" customHeight="1" thickBot="1">
      <c r="A50" s="93"/>
      <c r="B50" s="94" t="s">
        <v>51</v>
      </c>
      <c r="C50" s="121">
        <v>0</v>
      </c>
      <c r="D50" s="96"/>
      <c r="E50" s="96"/>
      <c r="F50" s="102">
        <v>0.106</v>
      </c>
      <c r="G50" s="64"/>
      <c r="H50" s="96"/>
      <c r="I50" s="103">
        <f>C50*F50</f>
        <v>0</v>
      </c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</row>
    <row r="51" spans="1:46" s="74" customFormat="1" ht="5.25" customHeight="1">
      <c r="A51" s="85"/>
      <c r="B51" s="64"/>
      <c r="C51" s="64"/>
      <c r="D51" s="64"/>
      <c r="E51" s="64"/>
      <c r="F51" s="64"/>
      <c r="G51" s="64"/>
      <c r="H51" s="64"/>
      <c r="I51" s="84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</row>
    <row r="52" spans="1:9" ht="5.25" customHeight="1">
      <c r="A52" s="85"/>
      <c r="B52" s="64"/>
      <c r="C52" s="64"/>
      <c r="D52" s="64"/>
      <c r="E52" s="64"/>
      <c r="F52" s="64"/>
      <c r="G52" s="64"/>
      <c r="H52" s="64"/>
      <c r="I52" s="84"/>
    </row>
    <row r="53" spans="1:9" ht="12.75" customHeight="1" hidden="1">
      <c r="A53" s="159"/>
      <c r="B53" s="94"/>
      <c r="C53" s="157"/>
      <c r="D53" s="96"/>
      <c r="E53" s="96"/>
      <c r="F53" s="102"/>
      <c r="G53" s="64"/>
      <c r="H53" s="96"/>
      <c r="I53" s="97"/>
    </row>
    <row r="54" spans="1:9" ht="6" customHeight="1" thickBot="1">
      <c r="A54" s="104"/>
      <c r="B54" s="86"/>
      <c r="C54" s="86"/>
      <c r="D54" s="86"/>
      <c r="E54" s="86"/>
      <c r="F54" s="86"/>
      <c r="G54" s="86"/>
      <c r="H54" s="86"/>
      <c r="I54" s="105"/>
    </row>
    <row r="55" spans="1:46" s="74" customFormat="1" ht="12.75" customHeight="1" thickBot="1">
      <c r="A55" s="89" t="s">
        <v>44</v>
      </c>
      <c r="B55" s="64"/>
      <c r="C55" s="64"/>
      <c r="D55" s="64"/>
      <c r="E55" s="64"/>
      <c r="F55" s="64"/>
      <c r="G55" s="64"/>
      <c r="H55" s="64"/>
      <c r="I55" s="84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</row>
    <row r="56" spans="1:46" s="74" customFormat="1" ht="6" customHeight="1" hidden="1" thickBot="1">
      <c r="A56" s="85"/>
      <c r="B56" s="64"/>
      <c r="C56" s="64"/>
      <c r="D56" s="64"/>
      <c r="E56" s="64"/>
      <c r="F56" s="64"/>
      <c r="G56" s="64"/>
      <c r="H56" s="64"/>
      <c r="I56" s="84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</row>
    <row r="57" spans="1:46" s="74" customFormat="1" ht="12.75" customHeight="1" thickBot="1">
      <c r="A57" s="93"/>
      <c r="B57" s="94" t="s">
        <v>51</v>
      </c>
      <c r="C57" s="121">
        <v>0</v>
      </c>
      <c r="D57" s="96"/>
      <c r="E57" s="96"/>
      <c r="F57" s="102">
        <v>0.064</v>
      </c>
      <c r="G57" s="64"/>
      <c r="H57" s="96"/>
      <c r="I57" s="103">
        <f>C57*F57</f>
        <v>0</v>
      </c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</row>
    <row r="58" spans="1:46" s="74" customFormat="1" ht="5.25" customHeight="1">
      <c r="A58" s="85"/>
      <c r="B58" s="64"/>
      <c r="C58" s="64"/>
      <c r="D58" s="64"/>
      <c r="E58" s="64"/>
      <c r="F58" s="64"/>
      <c r="G58" s="64"/>
      <c r="H58" s="64"/>
      <c r="I58" s="84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</row>
    <row r="59" spans="1:9" ht="5.25" customHeight="1">
      <c r="A59" s="85"/>
      <c r="B59" s="64"/>
      <c r="C59" s="64"/>
      <c r="D59" s="64"/>
      <c r="E59" s="64"/>
      <c r="F59" s="64"/>
      <c r="G59" s="64"/>
      <c r="H59" s="64"/>
      <c r="I59" s="84"/>
    </row>
    <row r="60" spans="1:9" ht="12.75" customHeight="1" hidden="1">
      <c r="A60" s="159"/>
      <c r="B60" s="94"/>
      <c r="C60" s="157"/>
      <c r="D60" s="96"/>
      <c r="E60" s="96"/>
      <c r="F60" s="102"/>
      <c r="G60" s="64"/>
      <c r="H60" s="96"/>
      <c r="I60" s="97"/>
    </row>
    <row r="61" spans="1:9" ht="6" customHeight="1" hidden="1">
      <c r="A61" s="104"/>
      <c r="B61" s="86"/>
      <c r="C61" s="86"/>
      <c r="D61" s="86"/>
      <c r="E61" s="86"/>
      <c r="F61" s="86"/>
      <c r="G61" s="86"/>
      <c r="H61" s="86"/>
      <c r="I61" s="190"/>
    </row>
    <row r="62" spans="1:9" ht="3.75" customHeight="1" thickBot="1">
      <c r="A62" s="93"/>
      <c r="B62" s="64"/>
      <c r="C62" s="111"/>
      <c r="D62" s="64"/>
      <c r="E62" s="114"/>
      <c r="F62" s="102"/>
      <c r="G62" s="114"/>
      <c r="H62" s="114"/>
      <c r="I62" s="194"/>
    </row>
    <row r="63" spans="1:9" ht="13.5" customHeight="1" thickBot="1">
      <c r="A63" s="170" t="s">
        <v>36</v>
      </c>
      <c r="B63" s="171"/>
      <c r="C63" s="171"/>
      <c r="D63" s="171"/>
      <c r="E63" s="171"/>
      <c r="F63" s="171"/>
      <c r="G63" s="171"/>
      <c r="H63" s="171"/>
      <c r="I63" s="172"/>
    </row>
    <row r="64" spans="1:46" s="74" customFormat="1" ht="6" customHeight="1" hidden="1" thickBot="1">
      <c r="A64" s="85"/>
      <c r="B64" s="64"/>
      <c r="C64" s="64"/>
      <c r="D64" s="64"/>
      <c r="E64" s="64"/>
      <c r="F64" s="64"/>
      <c r="G64" s="64"/>
      <c r="H64" s="64"/>
      <c r="I64" s="84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</row>
    <row r="65" spans="1:46" s="74" customFormat="1" ht="12.75" customHeight="1" thickBot="1">
      <c r="A65" s="93"/>
      <c r="B65" s="94" t="s">
        <v>51</v>
      </c>
      <c r="C65" s="121">
        <v>0</v>
      </c>
      <c r="D65" s="96"/>
      <c r="E65" s="96"/>
      <c r="F65" s="102">
        <v>0.051</v>
      </c>
      <c r="G65" s="64"/>
      <c r="H65" s="96"/>
      <c r="I65" s="103">
        <f>C65*F65</f>
        <v>0</v>
      </c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</row>
    <row r="66" spans="1:46" s="74" customFormat="1" ht="6" customHeight="1" thickBot="1">
      <c r="A66" s="85"/>
      <c r="B66" s="64"/>
      <c r="C66" s="64"/>
      <c r="D66" s="64"/>
      <c r="E66" s="64"/>
      <c r="F66" s="64"/>
      <c r="G66" s="64"/>
      <c r="H66" s="64"/>
      <c r="I66" s="84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</row>
    <row r="67" spans="1:46" s="74" customFormat="1" ht="12.75" customHeight="1" thickBot="1">
      <c r="A67" s="93"/>
      <c r="B67" s="94" t="s">
        <v>51</v>
      </c>
      <c r="C67" s="121">
        <v>0</v>
      </c>
      <c r="D67" s="96"/>
      <c r="E67" s="114" t="s">
        <v>45</v>
      </c>
      <c r="F67" s="102">
        <v>0.079</v>
      </c>
      <c r="G67" s="64"/>
      <c r="H67" s="96"/>
      <c r="I67" s="103">
        <f>C67*F67</f>
        <v>0</v>
      </c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</row>
    <row r="68" spans="1:46" s="74" customFormat="1" ht="5.25" customHeight="1">
      <c r="A68" s="85"/>
      <c r="B68" s="64"/>
      <c r="C68" s="64"/>
      <c r="D68" s="64"/>
      <c r="E68" s="64"/>
      <c r="F68" s="64"/>
      <c r="G68" s="64"/>
      <c r="H68" s="64"/>
      <c r="I68" s="84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</row>
    <row r="69" spans="1:9" ht="12.75" customHeight="1" hidden="1">
      <c r="A69" s="159"/>
      <c r="B69" s="94"/>
      <c r="C69" s="157"/>
      <c r="D69" s="96"/>
      <c r="E69" s="96"/>
      <c r="F69" s="102"/>
      <c r="G69" s="64"/>
      <c r="H69" s="96"/>
      <c r="I69" s="97"/>
    </row>
    <row r="70" spans="1:9" ht="5.25" customHeight="1">
      <c r="A70" s="64"/>
      <c r="B70" s="64"/>
      <c r="C70" s="64"/>
      <c r="D70" s="64"/>
      <c r="E70" s="64"/>
      <c r="F70" s="64"/>
      <c r="G70" s="64"/>
      <c r="H70" s="64"/>
      <c r="I70" s="84"/>
    </row>
    <row r="71" spans="1:9" ht="12.75" customHeight="1" hidden="1">
      <c r="A71" s="159"/>
      <c r="B71" s="94"/>
      <c r="C71" s="157"/>
      <c r="D71" s="96"/>
      <c r="E71" s="114"/>
      <c r="F71" s="102"/>
      <c r="G71" s="64"/>
      <c r="H71" s="96"/>
      <c r="I71" s="97"/>
    </row>
    <row r="72" spans="1:9" ht="6" customHeight="1" thickBot="1">
      <c r="A72" s="104"/>
      <c r="B72" s="86"/>
      <c r="C72" s="86"/>
      <c r="D72" s="86"/>
      <c r="E72" s="86"/>
      <c r="F72" s="86"/>
      <c r="G72" s="86"/>
      <c r="H72" s="86"/>
      <c r="I72" s="105"/>
    </row>
  </sheetData>
  <sheetProtection/>
  <mergeCells count="10">
    <mergeCell ref="I34:I35"/>
    <mergeCell ref="I44:I45"/>
    <mergeCell ref="I61:I62"/>
    <mergeCell ref="A63:I63"/>
    <mergeCell ref="A1:C4"/>
    <mergeCell ref="D3:E3"/>
    <mergeCell ref="G3:I3"/>
    <mergeCell ref="D4:E4"/>
    <mergeCell ref="G4:I4"/>
    <mergeCell ref="A6:F6"/>
  </mergeCells>
  <printOptions/>
  <pageMargins left="0.41" right="0.37" top="0.7874015748031497" bottom="0.7874015748031497" header="0.5118110236220472" footer="0.5118110236220472"/>
  <pageSetup horizontalDpi="600" verticalDpi="600" orientation="portrait" paperSize="9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T72"/>
  <sheetViews>
    <sheetView zoomScalePageLayoutView="0" workbookViewId="0" topLeftCell="A1">
      <selection activeCell="G8" sqref="G8"/>
    </sheetView>
  </sheetViews>
  <sheetFormatPr defaultColWidth="10.75390625" defaultRowHeight="12.75"/>
  <cols>
    <col min="1" max="1" width="11.00390625" style="65" customWidth="1"/>
    <col min="2" max="3" width="11.375" style="65" customWidth="1"/>
    <col min="4" max="4" width="3.75390625" style="65" customWidth="1"/>
    <col min="5" max="5" width="12.125" style="65" customWidth="1"/>
    <col min="6" max="7" width="11.375" style="65" customWidth="1"/>
    <col min="8" max="8" width="1.75390625" style="63" customWidth="1"/>
    <col min="9" max="9" width="10.25390625" style="63" customWidth="1"/>
    <col min="10" max="46" width="10.75390625" style="63" customWidth="1"/>
    <col min="47" max="16384" width="10.75390625" style="65" customWidth="1"/>
  </cols>
  <sheetData>
    <row r="1" spans="1:9" ht="4.5" customHeight="1">
      <c r="A1" s="173"/>
      <c r="B1" s="174"/>
      <c r="C1" s="175"/>
      <c r="D1" s="125"/>
      <c r="E1" s="125"/>
      <c r="F1" s="125"/>
      <c r="G1" s="126"/>
      <c r="H1" s="125"/>
      <c r="I1" s="125"/>
    </row>
    <row r="2" spans="1:9" ht="27.75" customHeight="1">
      <c r="A2" s="176"/>
      <c r="B2" s="177"/>
      <c r="C2" s="178"/>
      <c r="D2" s="127"/>
      <c r="E2" s="128" t="s">
        <v>38</v>
      </c>
      <c r="F2" s="126"/>
      <c r="G2" s="129"/>
      <c r="H2" s="125"/>
      <c r="I2" s="125"/>
    </row>
    <row r="3" spans="1:9" ht="14.25" customHeight="1">
      <c r="A3" s="176"/>
      <c r="B3" s="177"/>
      <c r="C3" s="178"/>
      <c r="D3" s="188" t="s">
        <v>1</v>
      </c>
      <c r="E3" s="189"/>
      <c r="F3" s="130" t="s">
        <v>2</v>
      </c>
      <c r="G3" s="182" t="s">
        <v>19</v>
      </c>
      <c r="H3" s="183"/>
      <c r="I3" s="184"/>
    </row>
    <row r="4" spans="1:9" ht="12" customHeight="1">
      <c r="A4" s="179"/>
      <c r="B4" s="180"/>
      <c r="C4" s="181"/>
      <c r="D4" s="179"/>
      <c r="E4" s="181"/>
      <c r="F4" s="67"/>
      <c r="G4" s="185" t="s">
        <v>61</v>
      </c>
      <c r="H4" s="186"/>
      <c r="I4" s="187"/>
    </row>
    <row r="5" spans="4:9" ht="4.5" customHeight="1">
      <c r="D5" s="63"/>
      <c r="E5" s="63"/>
      <c r="F5" s="63"/>
      <c r="G5" s="77"/>
      <c r="H5" s="77"/>
      <c r="I5" s="77"/>
    </row>
    <row r="6" spans="1:46" s="69" customFormat="1" ht="20.25" customHeight="1">
      <c r="A6" s="192" t="s">
        <v>37</v>
      </c>
      <c r="B6" s="193"/>
      <c r="C6" s="193"/>
      <c r="D6" s="193"/>
      <c r="E6" s="193"/>
      <c r="F6" s="193"/>
      <c r="G6" s="78"/>
      <c r="H6" s="76"/>
      <c r="I6" s="79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</row>
    <row r="7" spans="1:9" s="70" customFormat="1" ht="7.5" customHeight="1">
      <c r="A7" s="75"/>
      <c r="B7" s="71"/>
      <c r="C7" s="71"/>
      <c r="D7" s="71"/>
      <c r="E7" s="71"/>
      <c r="F7" s="71"/>
      <c r="G7" s="71"/>
      <c r="H7" s="71"/>
      <c r="I7" s="72"/>
    </row>
    <row r="8" spans="1:46" s="74" customFormat="1" ht="15" customHeight="1">
      <c r="A8" s="80" t="s">
        <v>40</v>
      </c>
      <c r="B8" s="81">
        <v>4</v>
      </c>
      <c r="C8" s="82"/>
      <c r="D8" s="122"/>
      <c r="E8" s="64"/>
      <c r="F8" s="82" t="s">
        <v>20</v>
      </c>
      <c r="G8" s="83">
        <v>500000</v>
      </c>
      <c r="H8" s="64"/>
      <c r="I8" s="84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</row>
    <row r="9" spans="1:46" s="74" customFormat="1" ht="4.5" customHeight="1">
      <c r="A9" s="85"/>
      <c r="B9" s="64"/>
      <c r="C9" s="64"/>
      <c r="D9" s="87"/>
      <c r="E9" s="87"/>
      <c r="F9" s="87"/>
      <c r="G9" s="88"/>
      <c r="H9" s="64"/>
      <c r="I9" s="84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</row>
    <row r="10" spans="1:46" s="74" customFormat="1" ht="16.5" customHeight="1">
      <c r="A10" s="89" t="s">
        <v>21</v>
      </c>
      <c r="B10" s="90"/>
      <c r="C10" s="91"/>
      <c r="D10" s="90"/>
      <c r="E10" s="90"/>
      <c r="F10" s="90"/>
      <c r="G10" s="90"/>
      <c r="H10" s="90"/>
      <c r="I10" s="92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</row>
    <row r="11" spans="1:46" s="74" customFormat="1" ht="12.75" customHeight="1">
      <c r="A11" s="93"/>
      <c r="B11" s="94" t="s">
        <v>22</v>
      </c>
      <c r="C11" s="98">
        <f>SUM(G8)</f>
        <v>500000</v>
      </c>
      <c r="D11" s="96"/>
      <c r="E11" s="64"/>
      <c r="F11" s="94" t="s">
        <v>23</v>
      </c>
      <c r="G11" s="95">
        <f>C13</f>
        <v>500000</v>
      </c>
      <c r="H11" s="96"/>
      <c r="I11" s="97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</row>
    <row r="12" spans="1:46" s="74" customFormat="1" ht="12.75" customHeight="1">
      <c r="A12" s="93"/>
      <c r="B12" s="94"/>
      <c r="C12" s="121"/>
      <c r="D12" s="96"/>
      <c r="E12" s="64"/>
      <c r="F12" s="94" t="s">
        <v>24</v>
      </c>
      <c r="G12" s="98">
        <f>SUM(G33+G44)</f>
        <v>0</v>
      </c>
      <c r="H12" s="96"/>
      <c r="I12" s="97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</row>
    <row r="13" spans="1:46" s="74" customFormat="1" ht="12.75" customHeight="1">
      <c r="A13" s="93"/>
      <c r="B13" s="94" t="s">
        <v>25</v>
      </c>
      <c r="C13" s="120">
        <f>C11-C12</f>
        <v>500000</v>
      </c>
      <c r="D13" s="96"/>
      <c r="E13" s="64"/>
      <c r="F13" s="94" t="s">
        <v>26</v>
      </c>
      <c r="G13" s="95">
        <f>G11-G12</f>
        <v>500000</v>
      </c>
      <c r="H13" s="96"/>
      <c r="I13" s="97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</row>
    <row r="14" spans="1:46" s="74" customFormat="1" ht="9" customHeight="1">
      <c r="A14" s="93"/>
      <c r="B14" s="94"/>
      <c r="C14" s="96"/>
      <c r="D14" s="96"/>
      <c r="E14" s="64"/>
      <c r="F14" s="94"/>
      <c r="G14" s="96"/>
      <c r="H14" s="96"/>
      <c r="I14" s="97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</row>
    <row r="15" spans="1:46" s="74" customFormat="1" ht="12.75" customHeight="1">
      <c r="A15" s="89" t="s">
        <v>27</v>
      </c>
      <c r="B15" s="94"/>
      <c r="C15" s="96"/>
      <c r="D15" s="96"/>
      <c r="E15" s="64"/>
      <c r="F15" s="94"/>
      <c r="G15" s="96"/>
      <c r="H15" s="96"/>
      <c r="I15" s="97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</row>
    <row r="16" spans="1:46" s="74" customFormat="1" ht="12.75" customHeight="1">
      <c r="A16" s="93"/>
      <c r="B16" s="64"/>
      <c r="C16" s="94" t="s">
        <v>28</v>
      </c>
      <c r="D16" s="96"/>
      <c r="E16" s="99">
        <v>0</v>
      </c>
      <c r="F16" s="94"/>
      <c r="G16" s="96"/>
      <c r="H16" s="96"/>
      <c r="I16" s="97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</row>
    <row r="17" spans="1:46" s="74" customFormat="1" ht="12.75" customHeight="1">
      <c r="A17" s="93"/>
      <c r="B17" s="64"/>
      <c r="C17" s="94" t="s">
        <v>29</v>
      </c>
      <c r="D17" s="96"/>
      <c r="E17" s="124">
        <f>SUM(I24+I27+I36+I46+I50+I53+I57+I60+I65+I67+I69+I71)</f>
        <v>0</v>
      </c>
      <c r="F17" s="100"/>
      <c r="G17" s="123"/>
      <c r="H17" s="96"/>
      <c r="I17" s="97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</row>
    <row r="18" spans="1:46" s="74" customFormat="1" ht="12.75" customHeight="1">
      <c r="A18" s="93"/>
      <c r="B18" s="64"/>
      <c r="C18" s="94" t="s">
        <v>30</v>
      </c>
      <c r="D18" s="96"/>
      <c r="E18" s="99">
        <f>E16+E17</f>
        <v>0</v>
      </c>
      <c r="F18" s="100"/>
      <c r="G18" s="123"/>
      <c r="H18" s="96"/>
      <c r="I18" s="97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</row>
    <row r="19" spans="1:46" s="74" customFormat="1" ht="6.75" customHeight="1" hidden="1">
      <c r="A19" s="85"/>
      <c r="B19" s="64"/>
      <c r="C19" s="64"/>
      <c r="D19" s="64"/>
      <c r="E19" s="64"/>
      <c r="F19" s="101"/>
      <c r="G19" s="101"/>
      <c r="H19" s="64"/>
      <c r="I19" s="84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</row>
    <row r="20" spans="1:9" ht="6" customHeight="1" thickBot="1">
      <c r="A20" s="104"/>
      <c r="B20" s="86"/>
      <c r="C20" s="86"/>
      <c r="D20" s="86"/>
      <c r="E20" s="86"/>
      <c r="F20" s="86"/>
      <c r="G20" s="86"/>
      <c r="H20" s="86"/>
      <c r="I20" s="105"/>
    </row>
    <row r="21" spans="1:9" ht="15.75" hidden="1">
      <c r="A21" s="85"/>
      <c r="B21" s="64"/>
      <c r="C21" s="64"/>
      <c r="D21" s="64"/>
      <c r="E21" s="64"/>
      <c r="F21" s="64"/>
      <c r="G21" s="64"/>
      <c r="H21" s="64"/>
      <c r="I21" s="84"/>
    </row>
    <row r="22" spans="1:46" s="74" customFormat="1" ht="12.75" customHeight="1" thickBot="1">
      <c r="A22" s="89" t="s">
        <v>41</v>
      </c>
      <c r="B22" s="64"/>
      <c r="C22" s="64"/>
      <c r="D22" s="64"/>
      <c r="E22" s="64"/>
      <c r="F22" s="64"/>
      <c r="G22" s="64"/>
      <c r="H22" s="64"/>
      <c r="I22" s="84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</row>
    <row r="23" spans="1:46" s="74" customFormat="1" ht="6" customHeight="1" hidden="1" thickBot="1">
      <c r="A23" s="85"/>
      <c r="B23" s="64"/>
      <c r="C23" s="64"/>
      <c r="D23" s="64"/>
      <c r="E23" s="64"/>
      <c r="F23" s="64"/>
      <c r="G23" s="64"/>
      <c r="H23" s="64"/>
      <c r="I23" s="84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</row>
    <row r="24" spans="1:46" s="74" customFormat="1" ht="12.75" customHeight="1" thickBot="1">
      <c r="A24" s="93"/>
      <c r="B24" s="94" t="s">
        <v>51</v>
      </c>
      <c r="C24" s="121">
        <v>0</v>
      </c>
      <c r="D24" s="96"/>
      <c r="E24" s="96"/>
      <c r="F24" s="102">
        <v>0.141</v>
      </c>
      <c r="G24" s="64"/>
      <c r="H24" s="96"/>
      <c r="I24" s="103">
        <f>C24*F24</f>
        <v>0</v>
      </c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</row>
    <row r="25" spans="1:46" s="74" customFormat="1" ht="5.25" customHeight="1">
      <c r="A25" s="85"/>
      <c r="B25" s="64"/>
      <c r="C25" s="64"/>
      <c r="D25" s="64"/>
      <c r="E25" s="64"/>
      <c r="F25" s="64"/>
      <c r="G25" s="64"/>
      <c r="H25" s="64"/>
      <c r="I25" s="84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</row>
    <row r="26" spans="1:9" ht="5.25" customHeight="1">
      <c r="A26" s="85"/>
      <c r="B26" s="64"/>
      <c r="C26" s="64"/>
      <c r="D26" s="64"/>
      <c r="E26" s="64"/>
      <c r="F26" s="64"/>
      <c r="G26" s="64"/>
      <c r="H26" s="64"/>
      <c r="I26" s="84"/>
    </row>
    <row r="27" spans="1:9" ht="12.75" customHeight="1" hidden="1">
      <c r="A27" s="93"/>
      <c r="B27" s="94"/>
      <c r="C27" s="157"/>
      <c r="D27" s="96"/>
      <c r="E27" s="96"/>
      <c r="F27" s="102"/>
      <c r="G27" s="64"/>
      <c r="H27" s="96"/>
      <c r="I27" s="97"/>
    </row>
    <row r="28" spans="1:9" ht="6" customHeight="1" thickBot="1">
      <c r="A28" s="104"/>
      <c r="B28" s="86"/>
      <c r="C28" s="86"/>
      <c r="D28" s="86"/>
      <c r="E28" s="86"/>
      <c r="F28" s="86"/>
      <c r="G28" s="86"/>
      <c r="H28" s="86"/>
      <c r="I28" s="105"/>
    </row>
    <row r="29" spans="1:9" ht="15.75">
      <c r="A29" s="132" t="s">
        <v>42</v>
      </c>
      <c r="B29" s="64"/>
      <c r="C29" s="64"/>
      <c r="D29" s="64"/>
      <c r="E29" s="64"/>
      <c r="F29" s="64"/>
      <c r="G29" s="64"/>
      <c r="H29" s="64"/>
      <c r="I29" s="84"/>
    </row>
    <row r="30" spans="1:9" ht="12.75" customHeight="1">
      <c r="A30" s="85"/>
      <c r="B30" s="94" t="s">
        <v>51</v>
      </c>
      <c r="C30" s="121">
        <v>0</v>
      </c>
      <c r="D30" s="64"/>
      <c r="E30" s="106" t="s">
        <v>31</v>
      </c>
      <c r="F30" s="96"/>
      <c r="G30" s="106" t="s">
        <v>39</v>
      </c>
      <c r="H30" s="106"/>
      <c r="I30" s="97"/>
    </row>
    <row r="31" spans="1:9" ht="12.75" customHeight="1">
      <c r="A31" s="93"/>
      <c r="B31" s="64"/>
      <c r="C31" s="107" t="s">
        <v>32</v>
      </c>
      <c r="D31" s="64"/>
      <c r="E31" s="108">
        <f>IF(C30*(F31-F32)&lt;=G$11,C30,G$11/(F31-F32))</f>
        <v>0</v>
      </c>
      <c r="F31" s="102">
        <v>0.141</v>
      </c>
      <c r="G31" s="108">
        <f>E31*F31</f>
        <v>0</v>
      </c>
      <c r="H31" s="109"/>
      <c r="I31" s="110"/>
    </row>
    <row r="32" spans="1:9" ht="12.75" customHeight="1">
      <c r="A32" s="93"/>
      <c r="B32" s="64"/>
      <c r="C32" s="111" t="s">
        <v>33</v>
      </c>
      <c r="D32" s="64"/>
      <c r="E32" s="108">
        <f>E31</f>
        <v>0</v>
      </c>
      <c r="F32" s="112">
        <v>0.106</v>
      </c>
      <c r="G32" s="108">
        <f>E32*F32</f>
        <v>0</v>
      </c>
      <c r="H32" s="113"/>
      <c r="I32" s="110"/>
    </row>
    <row r="33" spans="1:9" ht="12.75" customHeight="1">
      <c r="A33" s="93"/>
      <c r="B33" s="64"/>
      <c r="C33" s="111" t="s">
        <v>34</v>
      </c>
      <c r="D33" s="64"/>
      <c r="E33" s="114"/>
      <c r="F33" s="102"/>
      <c r="G33" s="108">
        <f>G31-G32</f>
        <v>0</v>
      </c>
      <c r="H33" s="64"/>
      <c r="I33" s="84"/>
    </row>
    <row r="34" spans="1:9" ht="6" customHeight="1" hidden="1" thickBot="1">
      <c r="A34" s="85"/>
      <c r="B34" s="64"/>
      <c r="C34" s="64"/>
      <c r="D34" s="64"/>
      <c r="E34" s="64"/>
      <c r="F34" s="64"/>
      <c r="G34" s="64"/>
      <c r="H34" s="64"/>
      <c r="I34" s="190"/>
    </row>
    <row r="35" spans="1:9" ht="5.25" customHeight="1" thickBot="1">
      <c r="A35" s="85"/>
      <c r="B35" s="64"/>
      <c r="C35" s="64"/>
      <c r="D35" s="64"/>
      <c r="E35" s="64"/>
      <c r="F35" s="64"/>
      <c r="G35" s="64"/>
      <c r="H35" s="64"/>
      <c r="I35" s="190"/>
    </row>
    <row r="36" spans="1:10" ht="16.5" thickBot="1">
      <c r="A36" s="93"/>
      <c r="B36" s="64"/>
      <c r="C36" s="115" t="s">
        <v>35</v>
      </c>
      <c r="D36" s="64"/>
      <c r="E36" s="108">
        <f>C30-E31</f>
        <v>0</v>
      </c>
      <c r="F36" s="102">
        <v>0.141</v>
      </c>
      <c r="G36" s="108">
        <f>E36*F36</f>
        <v>0</v>
      </c>
      <c r="H36" s="114"/>
      <c r="I36" s="103">
        <f>G32+G36</f>
        <v>0</v>
      </c>
      <c r="J36" s="66"/>
    </row>
    <row r="37" spans="1:9" ht="15.75" hidden="1">
      <c r="A37" s="132"/>
      <c r="B37" s="64"/>
      <c r="C37" s="64"/>
      <c r="D37" s="64"/>
      <c r="E37" s="64"/>
      <c r="F37" s="64"/>
      <c r="G37" s="64"/>
      <c r="H37" s="64"/>
      <c r="I37" s="84"/>
    </row>
    <row r="38" spans="1:9" ht="15.75" hidden="1">
      <c r="A38" s="132"/>
      <c r="B38" s="64"/>
      <c r="C38" s="64"/>
      <c r="D38" s="64"/>
      <c r="E38" s="64"/>
      <c r="F38" s="64"/>
      <c r="G38" s="64"/>
      <c r="H38" s="64"/>
      <c r="I38" s="84"/>
    </row>
    <row r="39" spans="1:9" ht="16.5" hidden="1" thickBot="1">
      <c r="A39" s="132"/>
      <c r="B39" s="64"/>
      <c r="C39" s="64"/>
      <c r="D39" s="64"/>
      <c r="E39" s="64"/>
      <c r="F39" s="64"/>
      <c r="G39" s="64"/>
      <c r="H39" s="64"/>
      <c r="I39" s="105"/>
    </row>
    <row r="40" spans="1:9" ht="7.5" customHeight="1">
      <c r="A40" s="93"/>
      <c r="B40" s="64"/>
      <c r="C40" s="115"/>
      <c r="D40" s="64"/>
      <c r="E40" s="114"/>
      <c r="F40" s="102"/>
      <c r="G40" s="114"/>
      <c r="H40" s="114"/>
      <c r="I40" s="97"/>
    </row>
    <row r="41" spans="1:9" ht="12.75" customHeight="1" hidden="1">
      <c r="A41" s="64"/>
      <c r="B41" s="94"/>
      <c r="C41" s="157"/>
      <c r="D41" s="64"/>
      <c r="E41" s="106"/>
      <c r="F41" s="96"/>
      <c r="G41" s="106"/>
      <c r="H41" s="64"/>
      <c r="I41" s="84"/>
    </row>
    <row r="42" spans="1:9" ht="12.75" customHeight="1" hidden="1">
      <c r="A42" s="159"/>
      <c r="B42" s="64"/>
      <c r="C42" s="107"/>
      <c r="D42" s="64"/>
      <c r="E42" s="160"/>
      <c r="F42" s="102"/>
      <c r="G42" s="114"/>
      <c r="H42" s="64"/>
      <c r="I42" s="84"/>
    </row>
    <row r="43" spans="1:9" ht="12.75" customHeight="1" hidden="1">
      <c r="A43" s="159"/>
      <c r="B43" s="64"/>
      <c r="C43" s="111"/>
      <c r="D43" s="64"/>
      <c r="E43" s="114"/>
      <c r="F43" s="102"/>
      <c r="G43" s="114"/>
      <c r="H43" s="64"/>
      <c r="I43" s="84"/>
    </row>
    <row r="44" spans="1:9" ht="12.75" customHeight="1" hidden="1">
      <c r="A44" s="159"/>
      <c r="B44" s="64"/>
      <c r="C44" s="111"/>
      <c r="D44" s="64"/>
      <c r="E44" s="114"/>
      <c r="F44" s="102"/>
      <c r="G44" s="114"/>
      <c r="H44" s="64"/>
      <c r="I44" s="191"/>
    </row>
    <row r="45" spans="1:9" ht="3" customHeight="1" hidden="1">
      <c r="A45" s="159"/>
      <c r="B45" s="64"/>
      <c r="C45" s="111"/>
      <c r="D45" s="64"/>
      <c r="E45" s="114"/>
      <c r="F45" s="102"/>
      <c r="G45" s="114"/>
      <c r="H45" s="64"/>
      <c r="I45" s="191"/>
    </row>
    <row r="46" spans="1:9" ht="12.75" customHeight="1" hidden="1">
      <c r="A46" s="159"/>
      <c r="B46" s="64"/>
      <c r="C46" s="115"/>
      <c r="D46" s="64"/>
      <c r="E46" s="114"/>
      <c r="F46" s="102"/>
      <c r="G46" s="114"/>
      <c r="H46" s="114"/>
      <c r="I46" s="97"/>
    </row>
    <row r="47" spans="1:9" ht="8.25" customHeight="1" thickBot="1">
      <c r="A47" s="116"/>
      <c r="B47" s="86"/>
      <c r="C47" s="117"/>
      <c r="D47" s="86"/>
      <c r="E47" s="118"/>
      <c r="F47" s="119"/>
      <c r="G47" s="118"/>
      <c r="H47" s="118"/>
      <c r="I47" s="158"/>
    </row>
    <row r="48" spans="1:46" s="74" customFormat="1" ht="12.75" customHeight="1" thickBot="1">
      <c r="A48" s="89" t="s">
        <v>43</v>
      </c>
      <c r="B48" s="64"/>
      <c r="C48" s="64"/>
      <c r="D48" s="64"/>
      <c r="E48" s="64"/>
      <c r="F48" s="64"/>
      <c r="G48" s="64"/>
      <c r="H48" s="64"/>
      <c r="I48" s="84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</row>
    <row r="49" spans="1:46" s="74" customFormat="1" ht="6" customHeight="1" hidden="1" thickBot="1">
      <c r="A49" s="85"/>
      <c r="B49" s="64"/>
      <c r="C49" s="64"/>
      <c r="D49" s="64"/>
      <c r="E49" s="64"/>
      <c r="F49" s="64"/>
      <c r="G49" s="64"/>
      <c r="H49" s="64"/>
      <c r="I49" s="84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</row>
    <row r="50" spans="1:46" s="74" customFormat="1" ht="12.75" customHeight="1" thickBot="1">
      <c r="A50" s="93"/>
      <c r="B50" s="94" t="s">
        <v>51</v>
      </c>
      <c r="C50" s="121">
        <v>0</v>
      </c>
      <c r="D50" s="96"/>
      <c r="E50" s="96"/>
      <c r="F50" s="102">
        <v>0.106</v>
      </c>
      <c r="G50" s="64"/>
      <c r="H50" s="96"/>
      <c r="I50" s="103">
        <f>C50*F50</f>
        <v>0</v>
      </c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</row>
    <row r="51" spans="1:46" s="74" customFormat="1" ht="5.25" customHeight="1">
      <c r="A51" s="85"/>
      <c r="B51" s="64"/>
      <c r="C51" s="64"/>
      <c r="D51" s="64"/>
      <c r="E51" s="64"/>
      <c r="F51" s="64"/>
      <c r="G51" s="64"/>
      <c r="H51" s="64"/>
      <c r="I51" s="84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</row>
    <row r="52" spans="1:9" ht="5.25" customHeight="1">
      <c r="A52" s="85"/>
      <c r="B52" s="64"/>
      <c r="C52" s="64"/>
      <c r="D52" s="64"/>
      <c r="E52" s="64"/>
      <c r="F52" s="64"/>
      <c r="G52" s="64"/>
      <c r="H52" s="64"/>
      <c r="I52" s="84"/>
    </row>
    <row r="53" spans="1:9" ht="12.75" customHeight="1" hidden="1">
      <c r="A53" s="159"/>
      <c r="B53" s="94"/>
      <c r="C53" s="157"/>
      <c r="D53" s="96"/>
      <c r="E53" s="96"/>
      <c r="F53" s="102"/>
      <c r="G53" s="64"/>
      <c r="H53" s="96"/>
      <c r="I53" s="97"/>
    </row>
    <row r="54" spans="1:9" ht="6" customHeight="1" thickBot="1">
      <c r="A54" s="104"/>
      <c r="B54" s="86"/>
      <c r="C54" s="86"/>
      <c r="D54" s="86"/>
      <c r="E54" s="86"/>
      <c r="F54" s="86"/>
      <c r="G54" s="86"/>
      <c r="H54" s="86"/>
      <c r="I54" s="105"/>
    </row>
    <row r="55" spans="1:46" s="74" customFormat="1" ht="12.75" customHeight="1" thickBot="1">
      <c r="A55" s="89" t="s">
        <v>44</v>
      </c>
      <c r="B55" s="64"/>
      <c r="C55" s="64"/>
      <c r="D55" s="64"/>
      <c r="E55" s="64"/>
      <c r="F55" s="64"/>
      <c r="G55" s="64"/>
      <c r="H55" s="64"/>
      <c r="I55" s="84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</row>
    <row r="56" spans="1:46" s="74" customFormat="1" ht="6" customHeight="1" hidden="1" thickBot="1">
      <c r="A56" s="85"/>
      <c r="B56" s="64"/>
      <c r="C56" s="64"/>
      <c r="D56" s="64"/>
      <c r="E56" s="64"/>
      <c r="F56" s="64"/>
      <c r="G56" s="64"/>
      <c r="H56" s="64"/>
      <c r="I56" s="84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</row>
    <row r="57" spans="1:46" s="74" customFormat="1" ht="12.75" customHeight="1" thickBot="1">
      <c r="A57" s="93"/>
      <c r="B57" s="94" t="s">
        <v>51</v>
      </c>
      <c r="C57" s="121">
        <v>0</v>
      </c>
      <c r="D57" s="96"/>
      <c r="E57" s="96"/>
      <c r="F57" s="102">
        <v>0.064</v>
      </c>
      <c r="G57" s="64"/>
      <c r="H57" s="96"/>
      <c r="I57" s="103">
        <f>C57*F57</f>
        <v>0</v>
      </c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</row>
    <row r="58" spans="1:46" s="74" customFormat="1" ht="5.25" customHeight="1">
      <c r="A58" s="85"/>
      <c r="B58" s="64"/>
      <c r="C58" s="64"/>
      <c r="D58" s="64"/>
      <c r="E58" s="64"/>
      <c r="F58" s="64"/>
      <c r="G58" s="64"/>
      <c r="H58" s="64"/>
      <c r="I58" s="84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</row>
    <row r="59" spans="1:9" ht="5.25" customHeight="1">
      <c r="A59" s="85"/>
      <c r="B59" s="64"/>
      <c r="C59" s="64"/>
      <c r="D59" s="64"/>
      <c r="E59" s="64"/>
      <c r="F59" s="64"/>
      <c r="G59" s="64"/>
      <c r="H59" s="64"/>
      <c r="I59" s="84"/>
    </row>
    <row r="60" spans="1:9" ht="12.75" customHeight="1" hidden="1">
      <c r="A60" s="159"/>
      <c r="B60" s="94"/>
      <c r="C60" s="157"/>
      <c r="D60" s="96"/>
      <c r="E60" s="96"/>
      <c r="F60" s="102"/>
      <c r="G60" s="64"/>
      <c r="H60" s="96"/>
      <c r="I60" s="97"/>
    </row>
    <row r="61" spans="1:9" ht="6" customHeight="1" hidden="1">
      <c r="A61" s="104"/>
      <c r="B61" s="86"/>
      <c r="C61" s="86"/>
      <c r="D61" s="86"/>
      <c r="E61" s="86"/>
      <c r="F61" s="86"/>
      <c r="G61" s="86"/>
      <c r="H61" s="86"/>
      <c r="I61" s="190"/>
    </row>
    <row r="62" spans="1:9" ht="3.75" customHeight="1" thickBot="1">
      <c r="A62" s="93"/>
      <c r="B62" s="64"/>
      <c r="C62" s="111"/>
      <c r="D62" s="64"/>
      <c r="E62" s="114"/>
      <c r="F62" s="102"/>
      <c r="G62" s="114"/>
      <c r="H62" s="114"/>
      <c r="I62" s="194"/>
    </row>
    <row r="63" spans="1:9" ht="13.5" customHeight="1" thickBot="1">
      <c r="A63" s="170" t="s">
        <v>36</v>
      </c>
      <c r="B63" s="171"/>
      <c r="C63" s="171"/>
      <c r="D63" s="171"/>
      <c r="E63" s="171"/>
      <c r="F63" s="171"/>
      <c r="G63" s="171"/>
      <c r="H63" s="171"/>
      <c r="I63" s="172"/>
    </row>
    <row r="64" spans="1:46" s="74" customFormat="1" ht="6" customHeight="1" hidden="1" thickBot="1">
      <c r="A64" s="85"/>
      <c r="B64" s="64"/>
      <c r="C64" s="64"/>
      <c r="D64" s="64"/>
      <c r="E64" s="64"/>
      <c r="F64" s="64"/>
      <c r="G64" s="64"/>
      <c r="H64" s="64"/>
      <c r="I64" s="84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</row>
    <row r="65" spans="1:46" s="74" customFormat="1" ht="12.75" customHeight="1" thickBot="1">
      <c r="A65" s="93"/>
      <c r="B65" s="94" t="s">
        <v>51</v>
      </c>
      <c r="C65" s="121">
        <v>0</v>
      </c>
      <c r="D65" s="96"/>
      <c r="E65" s="96"/>
      <c r="F65" s="102">
        <v>0.051</v>
      </c>
      <c r="G65" s="64"/>
      <c r="H65" s="96"/>
      <c r="I65" s="103">
        <f>C65*F65</f>
        <v>0</v>
      </c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</row>
    <row r="66" spans="1:46" s="74" customFormat="1" ht="6" customHeight="1" thickBot="1">
      <c r="A66" s="85"/>
      <c r="B66" s="64"/>
      <c r="C66" s="64"/>
      <c r="D66" s="64"/>
      <c r="E66" s="64"/>
      <c r="F66" s="64"/>
      <c r="G66" s="64"/>
      <c r="H66" s="64"/>
      <c r="I66" s="84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</row>
    <row r="67" spans="1:46" s="74" customFormat="1" ht="12.75" customHeight="1" thickBot="1">
      <c r="A67" s="93"/>
      <c r="B67" s="94" t="s">
        <v>51</v>
      </c>
      <c r="C67" s="121">
        <v>0</v>
      </c>
      <c r="D67" s="96"/>
      <c r="E67" s="114" t="s">
        <v>45</v>
      </c>
      <c r="F67" s="102">
        <v>0.079</v>
      </c>
      <c r="G67" s="64"/>
      <c r="H67" s="96"/>
      <c r="I67" s="103">
        <f>C67*F67</f>
        <v>0</v>
      </c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</row>
    <row r="68" spans="1:46" s="74" customFormat="1" ht="5.25" customHeight="1">
      <c r="A68" s="85"/>
      <c r="B68" s="64"/>
      <c r="C68" s="64"/>
      <c r="D68" s="64"/>
      <c r="E68" s="64"/>
      <c r="F68" s="64"/>
      <c r="G68" s="64"/>
      <c r="H68" s="64"/>
      <c r="I68" s="84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</row>
    <row r="69" spans="1:9" ht="12.75" customHeight="1" hidden="1">
      <c r="A69" s="159"/>
      <c r="B69" s="94"/>
      <c r="C69" s="157"/>
      <c r="D69" s="96"/>
      <c r="E69" s="96"/>
      <c r="F69" s="102"/>
      <c r="G69" s="64"/>
      <c r="H69" s="96"/>
      <c r="I69" s="97"/>
    </row>
    <row r="70" spans="1:9" ht="5.25" customHeight="1">
      <c r="A70" s="64"/>
      <c r="B70" s="64"/>
      <c r="C70" s="64"/>
      <c r="D70" s="64"/>
      <c r="E70" s="64"/>
      <c r="F70" s="64"/>
      <c r="G70" s="64"/>
      <c r="H70" s="64"/>
      <c r="I70" s="84"/>
    </row>
    <row r="71" spans="1:9" ht="12.75" customHeight="1" hidden="1">
      <c r="A71" s="159"/>
      <c r="B71" s="94"/>
      <c r="C71" s="157"/>
      <c r="D71" s="96"/>
      <c r="E71" s="114"/>
      <c r="F71" s="102"/>
      <c r="G71" s="64"/>
      <c r="H71" s="96"/>
      <c r="I71" s="97"/>
    </row>
    <row r="72" spans="1:9" ht="6" customHeight="1" thickBot="1">
      <c r="A72" s="104"/>
      <c r="B72" s="86"/>
      <c r="C72" s="86"/>
      <c r="D72" s="86"/>
      <c r="E72" s="86"/>
      <c r="F72" s="86"/>
      <c r="G72" s="86"/>
      <c r="H72" s="86"/>
      <c r="I72" s="105"/>
    </row>
  </sheetData>
  <sheetProtection/>
  <mergeCells count="10">
    <mergeCell ref="I34:I35"/>
    <mergeCell ref="I44:I45"/>
    <mergeCell ref="I61:I62"/>
    <mergeCell ref="A63:I63"/>
    <mergeCell ref="A1:C4"/>
    <mergeCell ref="D3:E3"/>
    <mergeCell ref="G3:I3"/>
    <mergeCell ref="D4:E4"/>
    <mergeCell ref="G4:I4"/>
    <mergeCell ref="A6:F6"/>
  </mergeCells>
  <printOptions/>
  <pageMargins left="0.41" right="0.37" top="0.7874015748031497" bottom="0.7874015748031497" header="0.5118110236220472" footer="0.5118110236220472"/>
  <pageSetup horizontalDpi="600" verticalDpi="600" orientation="portrait" paperSize="9" scale="9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T72"/>
  <sheetViews>
    <sheetView zoomScalePageLayoutView="0" workbookViewId="0" topLeftCell="A1">
      <selection activeCell="G8" sqref="G8"/>
    </sheetView>
  </sheetViews>
  <sheetFormatPr defaultColWidth="10.75390625" defaultRowHeight="12.75"/>
  <cols>
    <col min="1" max="1" width="11.00390625" style="65" customWidth="1"/>
    <col min="2" max="3" width="11.375" style="65" customWidth="1"/>
    <col min="4" max="4" width="3.75390625" style="65" customWidth="1"/>
    <col min="5" max="5" width="12.125" style="65" customWidth="1"/>
    <col min="6" max="7" width="11.375" style="65" customWidth="1"/>
    <col min="8" max="8" width="1.75390625" style="63" customWidth="1"/>
    <col min="9" max="9" width="10.25390625" style="63" customWidth="1"/>
    <col min="10" max="46" width="10.75390625" style="63" customWidth="1"/>
    <col min="47" max="16384" width="10.75390625" style="65" customWidth="1"/>
  </cols>
  <sheetData>
    <row r="1" spans="1:9" ht="4.5" customHeight="1">
      <c r="A1" s="173"/>
      <c r="B1" s="174"/>
      <c r="C1" s="175"/>
      <c r="D1" s="125"/>
      <c r="E1" s="125"/>
      <c r="F1" s="125"/>
      <c r="G1" s="126"/>
      <c r="H1" s="125"/>
      <c r="I1" s="125"/>
    </row>
    <row r="2" spans="1:9" ht="27.75" customHeight="1">
      <c r="A2" s="176"/>
      <c r="B2" s="177"/>
      <c r="C2" s="178"/>
      <c r="D2" s="127"/>
      <c r="E2" s="128" t="s">
        <v>38</v>
      </c>
      <c r="F2" s="126"/>
      <c r="G2" s="129"/>
      <c r="H2" s="125"/>
      <c r="I2" s="125"/>
    </row>
    <row r="3" spans="1:9" ht="14.25" customHeight="1">
      <c r="A3" s="176"/>
      <c r="B3" s="177"/>
      <c r="C3" s="178"/>
      <c r="D3" s="188" t="s">
        <v>1</v>
      </c>
      <c r="E3" s="189"/>
      <c r="F3" s="130" t="s">
        <v>2</v>
      </c>
      <c r="G3" s="182" t="s">
        <v>19</v>
      </c>
      <c r="H3" s="183"/>
      <c r="I3" s="184"/>
    </row>
    <row r="4" spans="1:9" ht="12" customHeight="1">
      <c r="A4" s="179"/>
      <c r="B4" s="180"/>
      <c r="C4" s="181"/>
      <c r="D4" s="179"/>
      <c r="E4" s="181"/>
      <c r="F4" s="67"/>
      <c r="G4" s="185" t="s">
        <v>60</v>
      </c>
      <c r="H4" s="186"/>
      <c r="I4" s="187"/>
    </row>
    <row r="5" spans="4:9" ht="4.5" customHeight="1">
      <c r="D5" s="63"/>
      <c r="E5" s="63"/>
      <c r="F5" s="63"/>
      <c r="G5" s="77"/>
      <c r="H5" s="77"/>
      <c r="I5" s="77"/>
    </row>
    <row r="6" spans="1:46" s="69" customFormat="1" ht="20.25" customHeight="1">
      <c r="A6" s="192" t="s">
        <v>37</v>
      </c>
      <c r="B6" s="193"/>
      <c r="C6" s="193"/>
      <c r="D6" s="193"/>
      <c r="E6" s="193"/>
      <c r="F6" s="193"/>
      <c r="G6" s="78"/>
      <c r="H6" s="76"/>
      <c r="I6" s="79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</row>
    <row r="7" spans="1:9" s="70" customFormat="1" ht="7.5" customHeight="1">
      <c r="A7" s="75"/>
      <c r="B7" s="71"/>
      <c r="C7" s="71"/>
      <c r="D7" s="71"/>
      <c r="E7" s="71"/>
      <c r="F7" s="71"/>
      <c r="G7" s="71"/>
      <c r="H7" s="71"/>
      <c r="I7" s="72"/>
    </row>
    <row r="8" spans="1:46" s="74" customFormat="1" ht="15" customHeight="1">
      <c r="A8" s="80" t="s">
        <v>40</v>
      </c>
      <c r="B8" s="81">
        <v>5</v>
      </c>
      <c r="C8" s="82"/>
      <c r="D8" s="122"/>
      <c r="E8" s="64"/>
      <c r="F8" s="82" t="s">
        <v>20</v>
      </c>
      <c r="G8" s="83">
        <v>500000</v>
      </c>
      <c r="H8" s="64"/>
      <c r="I8" s="84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</row>
    <row r="9" spans="1:46" s="74" customFormat="1" ht="4.5" customHeight="1">
      <c r="A9" s="85"/>
      <c r="B9" s="64"/>
      <c r="C9" s="64"/>
      <c r="D9" s="87"/>
      <c r="E9" s="87"/>
      <c r="F9" s="87"/>
      <c r="G9" s="88"/>
      <c r="H9" s="64"/>
      <c r="I9" s="84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</row>
    <row r="10" spans="1:46" s="74" customFormat="1" ht="16.5" customHeight="1">
      <c r="A10" s="89" t="s">
        <v>21</v>
      </c>
      <c r="B10" s="90"/>
      <c r="C10" s="91"/>
      <c r="D10" s="90"/>
      <c r="E10" s="90"/>
      <c r="F10" s="90"/>
      <c r="G10" s="90"/>
      <c r="H10" s="90"/>
      <c r="I10" s="92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</row>
    <row r="11" spans="1:46" s="74" customFormat="1" ht="12.75" customHeight="1">
      <c r="A11" s="93"/>
      <c r="B11" s="94" t="s">
        <v>22</v>
      </c>
      <c r="C11" s="98">
        <f>SUM(G8)</f>
        <v>500000</v>
      </c>
      <c r="D11" s="96"/>
      <c r="E11" s="64"/>
      <c r="F11" s="94" t="s">
        <v>23</v>
      </c>
      <c r="G11" s="95">
        <f>C13</f>
        <v>500000</v>
      </c>
      <c r="H11" s="96"/>
      <c r="I11" s="97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</row>
    <row r="12" spans="1:46" s="74" customFormat="1" ht="12.75" customHeight="1">
      <c r="A12" s="93"/>
      <c r="B12" s="94"/>
      <c r="C12" s="121"/>
      <c r="D12" s="96"/>
      <c r="E12" s="64"/>
      <c r="F12" s="94" t="s">
        <v>24</v>
      </c>
      <c r="G12" s="98">
        <f>SUM(G33+G44)</f>
        <v>0</v>
      </c>
      <c r="H12" s="96"/>
      <c r="I12" s="97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</row>
    <row r="13" spans="1:46" s="74" customFormat="1" ht="12.75" customHeight="1">
      <c r="A13" s="93"/>
      <c r="B13" s="94" t="s">
        <v>25</v>
      </c>
      <c r="C13" s="120">
        <f>C11-C12</f>
        <v>500000</v>
      </c>
      <c r="D13" s="96"/>
      <c r="E13" s="64"/>
      <c r="F13" s="94" t="s">
        <v>26</v>
      </c>
      <c r="G13" s="95">
        <f>G11-G12</f>
        <v>500000</v>
      </c>
      <c r="H13" s="96"/>
      <c r="I13" s="97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</row>
    <row r="14" spans="1:46" s="74" customFormat="1" ht="9" customHeight="1">
      <c r="A14" s="93"/>
      <c r="B14" s="94"/>
      <c r="C14" s="96"/>
      <c r="D14" s="96"/>
      <c r="E14" s="64"/>
      <c r="F14" s="94"/>
      <c r="G14" s="96"/>
      <c r="H14" s="96"/>
      <c r="I14" s="97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</row>
    <row r="15" spans="1:46" s="74" customFormat="1" ht="12.75" customHeight="1">
      <c r="A15" s="89" t="s">
        <v>27</v>
      </c>
      <c r="B15" s="94"/>
      <c r="C15" s="96"/>
      <c r="D15" s="96"/>
      <c r="E15" s="64"/>
      <c r="F15" s="94"/>
      <c r="G15" s="96"/>
      <c r="H15" s="96"/>
      <c r="I15" s="97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</row>
    <row r="16" spans="1:46" s="74" customFormat="1" ht="12.75" customHeight="1">
      <c r="A16" s="93"/>
      <c r="B16" s="64"/>
      <c r="C16" s="94" t="s">
        <v>28</v>
      </c>
      <c r="D16" s="96"/>
      <c r="E16" s="99">
        <v>0</v>
      </c>
      <c r="F16" s="94"/>
      <c r="G16" s="96"/>
      <c r="H16" s="96"/>
      <c r="I16" s="97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</row>
    <row r="17" spans="1:46" s="74" customFormat="1" ht="12.75" customHeight="1">
      <c r="A17" s="93"/>
      <c r="B17" s="64"/>
      <c r="C17" s="94" t="s">
        <v>29</v>
      </c>
      <c r="D17" s="96"/>
      <c r="E17" s="124">
        <f>SUM(I24+I27+I36+I46+I50+I53+I57+I60+I65+I67+I69+I71)</f>
        <v>0</v>
      </c>
      <c r="F17" s="100"/>
      <c r="G17" s="123"/>
      <c r="H17" s="96"/>
      <c r="I17" s="97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</row>
    <row r="18" spans="1:46" s="74" customFormat="1" ht="12.75" customHeight="1">
      <c r="A18" s="93"/>
      <c r="B18" s="64"/>
      <c r="C18" s="94" t="s">
        <v>30</v>
      </c>
      <c r="D18" s="96"/>
      <c r="E18" s="99">
        <f>E16+E17</f>
        <v>0</v>
      </c>
      <c r="F18" s="100"/>
      <c r="G18" s="123"/>
      <c r="H18" s="96"/>
      <c r="I18" s="97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</row>
    <row r="19" spans="1:46" s="74" customFormat="1" ht="6.75" customHeight="1" hidden="1">
      <c r="A19" s="85"/>
      <c r="B19" s="64"/>
      <c r="C19" s="64"/>
      <c r="D19" s="64"/>
      <c r="E19" s="64"/>
      <c r="F19" s="101"/>
      <c r="G19" s="101"/>
      <c r="H19" s="64"/>
      <c r="I19" s="84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</row>
    <row r="20" spans="1:9" ht="6" customHeight="1" thickBot="1">
      <c r="A20" s="104"/>
      <c r="B20" s="86"/>
      <c r="C20" s="86"/>
      <c r="D20" s="86"/>
      <c r="E20" s="86"/>
      <c r="F20" s="86"/>
      <c r="G20" s="86"/>
      <c r="H20" s="86"/>
      <c r="I20" s="105"/>
    </row>
    <row r="21" spans="1:9" ht="15.75" hidden="1">
      <c r="A21" s="85"/>
      <c r="B21" s="64"/>
      <c r="C21" s="64"/>
      <c r="D21" s="64"/>
      <c r="E21" s="64"/>
      <c r="F21" s="64"/>
      <c r="G21" s="64"/>
      <c r="H21" s="64"/>
      <c r="I21" s="84"/>
    </row>
    <row r="22" spans="1:46" s="74" customFormat="1" ht="12.75" customHeight="1" thickBot="1">
      <c r="A22" s="89" t="s">
        <v>41</v>
      </c>
      <c r="B22" s="64"/>
      <c r="C22" s="64"/>
      <c r="D22" s="64"/>
      <c r="E22" s="64"/>
      <c r="F22" s="64"/>
      <c r="G22" s="64"/>
      <c r="H22" s="64"/>
      <c r="I22" s="84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</row>
    <row r="23" spans="1:46" s="74" customFormat="1" ht="6" customHeight="1" hidden="1" thickBot="1">
      <c r="A23" s="85"/>
      <c r="B23" s="64"/>
      <c r="C23" s="64"/>
      <c r="D23" s="64"/>
      <c r="E23" s="64"/>
      <c r="F23" s="64"/>
      <c r="G23" s="64"/>
      <c r="H23" s="64"/>
      <c r="I23" s="84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</row>
    <row r="24" spans="1:46" s="74" customFormat="1" ht="12.75" customHeight="1" thickBot="1">
      <c r="A24" s="93"/>
      <c r="B24" s="94" t="s">
        <v>51</v>
      </c>
      <c r="C24" s="121">
        <v>0</v>
      </c>
      <c r="D24" s="96"/>
      <c r="E24" s="96"/>
      <c r="F24" s="102">
        <v>0.141</v>
      </c>
      <c r="G24" s="64"/>
      <c r="H24" s="96"/>
      <c r="I24" s="103">
        <f>C24*F24</f>
        <v>0</v>
      </c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</row>
    <row r="25" spans="1:46" s="74" customFormat="1" ht="5.25" customHeight="1">
      <c r="A25" s="85"/>
      <c r="B25" s="64"/>
      <c r="C25" s="64"/>
      <c r="D25" s="64"/>
      <c r="E25" s="64"/>
      <c r="F25" s="64"/>
      <c r="G25" s="64"/>
      <c r="H25" s="64"/>
      <c r="I25" s="84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</row>
    <row r="26" spans="1:9" ht="5.25" customHeight="1">
      <c r="A26" s="85"/>
      <c r="B26" s="64"/>
      <c r="C26" s="64"/>
      <c r="D26" s="64"/>
      <c r="E26" s="64"/>
      <c r="F26" s="64"/>
      <c r="G26" s="64"/>
      <c r="H26" s="64"/>
      <c r="I26" s="84"/>
    </row>
    <row r="27" spans="1:9" ht="12.75" customHeight="1" hidden="1">
      <c r="A27" s="93"/>
      <c r="B27" s="94"/>
      <c r="C27" s="157"/>
      <c r="D27" s="96"/>
      <c r="E27" s="96"/>
      <c r="F27" s="102"/>
      <c r="G27" s="64"/>
      <c r="H27" s="96"/>
      <c r="I27" s="97"/>
    </row>
    <row r="28" spans="1:9" ht="6" customHeight="1" thickBot="1">
      <c r="A28" s="104"/>
      <c r="B28" s="86"/>
      <c r="C28" s="86"/>
      <c r="D28" s="86"/>
      <c r="E28" s="86"/>
      <c r="F28" s="86"/>
      <c r="G28" s="86"/>
      <c r="H28" s="86"/>
      <c r="I28" s="105"/>
    </row>
    <row r="29" spans="1:9" ht="15.75">
      <c r="A29" s="132" t="s">
        <v>42</v>
      </c>
      <c r="B29" s="64"/>
      <c r="C29" s="64"/>
      <c r="D29" s="64"/>
      <c r="E29" s="64"/>
      <c r="F29" s="64"/>
      <c r="G29" s="64"/>
      <c r="H29" s="64"/>
      <c r="I29" s="84"/>
    </row>
    <row r="30" spans="1:9" ht="12.75" customHeight="1">
      <c r="A30" s="85"/>
      <c r="B30" s="94" t="s">
        <v>51</v>
      </c>
      <c r="C30" s="121">
        <v>0</v>
      </c>
      <c r="D30" s="64"/>
      <c r="E30" s="106" t="s">
        <v>31</v>
      </c>
      <c r="F30" s="96"/>
      <c r="G30" s="106" t="s">
        <v>39</v>
      </c>
      <c r="H30" s="106"/>
      <c r="I30" s="97"/>
    </row>
    <row r="31" spans="1:9" ht="12.75" customHeight="1">
      <c r="A31" s="93"/>
      <c r="B31" s="64"/>
      <c r="C31" s="107" t="s">
        <v>32</v>
      </c>
      <c r="D31" s="64"/>
      <c r="E31" s="108">
        <f>IF(C30*(F31-F32)&lt;=G$11,C30,G$11/(F31-F32))</f>
        <v>0</v>
      </c>
      <c r="F31" s="102">
        <v>0.141</v>
      </c>
      <c r="G31" s="108">
        <f>E31*F31</f>
        <v>0</v>
      </c>
      <c r="H31" s="109"/>
      <c r="I31" s="110"/>
    </row>
    <row r="32" spans="1:9" ht="12.75" customHeight="1">
      <c r="A32" s="93"/>
      <c r="B32" s="64"/>
      <c r="C32" s="111" t="s">
        <v>33</v>
      </c>
      <c r="D32" s="64"/>
      <c r="E32" s="108">
        <f>E31</f>
        <v>0</v>
      </c>
      <c r="F32" s="112">
        <v>0.106</v>
      </c>
      <c r="G32" s="108">
        <f>E32*F32</f>
        <v>0</v>
      </c>
      <c r="H32" s="113"/>
      <c r="I32" s="110"/>
    </row>
    <row r="33" spans="1:9" ht="12.75" customHeight="1">
      <c r="A33" s="93"/>
      <c r="B33" s="64"/>
      <c r="C33" s="111" t="s">
        <v>34</v>
      </c>
      <c r="D33" s="64"/>
      <c r="E33" s="114"/>
      <c r="F33" s="102"/>
      <c r="G33" s="108">
        <f>G31-G32</f>
        <v>0</v>
      </c>
      <c r="H33" s="64"/>
      <c r="I33" s="84"/>
    </row>
    <row r="34" spans="1:9" ht="6" customHeight="1" hidden="1" thickBot="1">
      <c r="A34" s="85"/>
      <c r="B34" s="64"/>
      <c r="C34" s="64"/>
      <c r="D34" s="64"/>
      <c r="E34" s="64"/>
      <c r="F34" s="64"/>
      <c r="G34" s="64"/>
      <c r="H34" s="64"/>
      <c r="I34" s="190"/>
    </row>
    <row r="35" spans="1:9" ht="5.25" customHeight="1" thickBot="1">
      <c r="A35" s="85"/>
      <c r="B35" s="64"/>
      <c r="C35" s="64"/>
      <c r="D35" s="64"/>
      <c r="E35" s="64"/>
      <c r="F35" s="64"/>
      <c r="G35" s="64"/>
      <c r="H35" s="64"/>
      <c r="I35" s="190"/>
    </row>
    <row r="36" spans="1:10" ht="16.5" thickBot="1">
      <c r="A36" s="93"/>
      <c r="B36" s="64"/>
      <c r="C36" s="115" t="s">
        <v>35</v>
      </c>
      <c r="D36" s="64"/>
      <c r="E36" s="108">
        <f>C30-E31</f>
        <v>0</v>
      </c>
      <c r="F36" s="102">
        <v>0.141</v>
      </c>
      <c r="G36" s="108">
        <f>E36*F36</f>
        <v>0</v>
      </c>
      <c r="H36" s="114"/>
      <c r="I36" s="103">
        <f>G32+G36</f>
        <v>0</v>
      </c>
      <c r="J36" s="66"/>
    </row>
    <row r="37" spans="1:9" ht="15.75" hidden="1">
      <c r="A37" s="132"/>
      <c r="B37" s="64"/>
      <c r="C37" s="64"/>
      <c r="D37" s="64"/>
      <c r="E37" s="64"/>
      <c r="F37" s="64"/>
      <c r="G37" s="64"/>
      <c r="H37" s="64"/>
      <c r="I37" s="84"/>
    </row>
    <row r="38" spans="1:9" ht="15.75" hidden="1">
      <c r="A38" s="132"/>
      <c r="B38" s="64"/>
      <c r="C38" s="64"/>
      <c r="D38" s="64"/>
      <c r="E38" s="64"/>
      <c r="F38" s="64"/>
      <c r="G38" s="64"/>
      <c r="H38" s="64"/>
      <c r="I38" s="84"/>
    </row>
    <row r="39" spans="1:9" ht="16.5" hidden="1" thickBot="1">
      <c r="A39" s="132"/>
      <c r="B39" s="64"/>
      <c r="C39" s="64"/>
      <c r="D39" s="64"/>
      <c r="E39" s="64"/>
      <c r="F39" s="64"/>
      <c r="G39" s="64"/>
      <c r="H39" s="64"/>
      <c r="I39" s="105"/>
    </row>
    <row r="40" spans="1:9" ht="7.5" customHeight="1">
      <c r="A40" s="93"/>
      <c r="B40" s="64"/>
      <c r="C40" s="115"/>
      <c r="D40" s="64"/>
      <c r="E40" s="114"/>
      <c r="F40" s="102"/>
      <c r="G40" s="114"/>
      <c r="H40" s="114"/>
      <c r="I40" s="97"/>
    </row>
    <row r="41" spans="1:9" ht="12.75" customHeight="1" hidden="1">
      <c r="A41" s="64"/>
      <c r="B41" s="94"/>
      <c r="C41" s="157"/>
      <c r="D41" s="64"/>
      <c r="E41" s="106"/>
      <c r="F41" s="96"/>
      <c r="G41" s="106"/>
      <c r="H41" s="64"/>
      <c r="I41" s="84"/>
    </row>
    <row r="42" spans="1:9" ht="12.75" customHeight="1" hidden="1">
      <c r="A42" s="159"/>
      <c r="B42" s="64"/>
      <c r="C42" s="107"/>
      <c r="D42" s="64"/>
      <c r="E42" s="160"/>
      <c r="F42" s="102"/>
      <c r="G42" s="114"/>
      <c r="H42" s="64"/>
      <c r="I42" s="84"/>
    </row>
    <row r="43" spans="1:9" ht="12.75" customHeight="1" hidden="1">
      <c r="A43" s="159"/>
      <c r="B43" s="64"/>
      <c r="C43" s="111"/>
      <c r="D43" s="64"/>
      <c r="E43" s="114"/>
      <c r="F43" s="102"/>
      <c r="G43" s="114"/>
      <c r="H43" s="64"/>
      <c r="I43" s="84"/>
    </row>
    <row r="44" spans="1:9" ht="12.75" customHeight="1" hidden="1">
      <c r="A44" s="159"/>
      <c r="B44" s="64"/>
      <c r="C44" s="111"/>
      <c r="D44" s="64"/>
      <c r="E44" s="114"/>
      <c r="F44" s="102"/>
      <c r="G44" s="114"/>
      <c r="H44" s="64"/>
      <c r="I44" s="191"/>
    </row>
    <row r="45" spans="1:9" ht="3" customHeight="1" hidden="1">
      <c r="A45" s="159"/>
      <c r="B45" s="64"/>
      <c r="C45" s="111"/>
      <c r="D45" s="64"/>
      <c r="E45" s="114"/>
      <c r="F45" s="102"/>
      <c r="G45" s="114"/>
      <c r="H45" s="64"/>
      <c r="I45" s="191"/>
    </row>
    <row r="46" spans="1:9" ht="12.75" customHeight="1" hidden="1">
      <c r="A46" s="159"/>
      <c r="B46" s="64"/>
      <c r="C46" s="115"/>
      <c r="D46" s="64"/>
      <c r="E46" s="114"/>
      <c r="F46" s="102"/>
      <c r="G46" s="114"/>
      <c r="H46" s="114"/>
      <c r="I46" s="97"/>
    </row>
    <row r="47" spans="1:9" ht="8.25" customHeight="1" thickBot="1">
      <c r="A47" s="116"/>
      <c r="B47" s="86"/>
      <c r="C47" s="117"/>
      <c r="D47" s="86"/>
      <c r="E47" s="118"/>
      <c r="F47" s="119"/>
      <c r="G47" s="118"/>
      <c r="H47" s="118"/>
      <c r="I47" s="158"/>
    </row>
    <row r="48" spans="1:46" s="74" customFormat="1" ht="12.75" customHeight="1" thickBot="1">
      <c r="A48" s="89" t="s">
        <v>43</v>
      </c>
      <c r="B48" s="64"/>
      <c r="C48" s="64"/>
      <c r="D48" s="64"/>
      <c r="E48" s="64"/>
      <c r="F48" s="64"/>
      <c r="G48" s="64"/>
      <c r="H48" s="64"/>
      <c r="I48" s="84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</row>
    <row r="49" spans="1:46" s="74" customFormat="1" ht="6" customHeight="1" hidden="1" thickBot="1">
      <c r="A49" s="85"/>
      <c r="B49" s="64"/>
      <c r="C49" s="64"/>
      <c r="D49" s="64"/>
      <c r="E49" s="64"/>
      <c r="F49" s="64"/>
      <c r="G49" s="64"/>
      <c r="H49" s="64"/>
      <c r="I49" s="84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</row>
    <row r="50" spans="1:46" s="74" customFormat="1" ht="12.75" customHeight="1" thickBot="1">
      <c r="A50" s="93"/>
      <c r="B50" s="94" t="s">
        <v>51</v>
      </c>
      <c r="C50" s="121">
        <v>0</v>
      </c>
      <c r="D50" s="96"/>
      <c r="E50" s="96"/>
      <c r="F50" s="102">
        <v>0.106</v>
      </c>
      <c r="G50" s="64"/>
      <c r="H50" s="96"/>
      <c r="I50" s="103">
        <f>C50*F50</f>
        <v>0</v>
      </c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</row>
    <row r="51" spans="1:46" s="74" customFormat="1" ht="5.25" customHeight="1">
      <c r="A51" s="85"/>
      <c r="B51" s="64"/>
      <c r="C51" s="64"/>
      <c r="D51" s="64"/>
      <c r="E51" s="64"/>
      <c r="F51" s="64"/>
      <c r="G51" s="64"/>
      <c r="H51" s="64"/>
      <c r="I51" s="84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</row>
    <row r="52" spans="1:9" ht="5.25" customHeight="1">
      <c r="A52" s="85"/>
      <c r="B52" s="64"/>
      <c r="C52" s="64"/>
      <c r="D52" s="64"/>
      <c r="E52" s="64"/>
      <c r="F52" s="64"/>
      <c r="G52" s="64"/>
      <c r="H52" s="64"/>
      <c r="I52" s="84"/>
    </row>
    <row r="53" spans="1:9" ht="12.75" customHeight="1" hidden="1">
      <c r="A53" s="159"/>
      <c r="B53" s="94"/>
      <c r="C53" s="157"/>
      <c r="D53" s="96"/>
      <c r="E53" s="96"/>
      <c r="F53" s="102"/>
      <c r="G53" s="64"/>
      <c r="H53" s="96"/>
      <c r="I53" s="97"/>
    </row>
    <row r="54" spans="1:9" ht="6" customHeight="1" thickBot="1">
      <c r="A54" s="104"/>
      <c r="B54" s="86"/>
      <c r="C54" s="86"/>
      <c r="D54" s="86"/>
      <c r="E54" s="86"/>
      <c r="F54" s="86"/>
      <c r="G54" s="86"/>
      <c r="H54" s="86"/>
      <c r="I54" s="105"/>
    </row>
    <row r="55" spans="1:46" s="74" customFormat="1" ht="12.75" customHeight="1" thickBot="1">
      <c r="A55" s="89" t="s">
        <v>44</v>
      </c>
      <c r="B55" s="64"/>
      <c r="C55" s="64"/>
      <c r="D55" s="64"/>
      <c r="E55" s="64"/>
      <c r="F55" s="64"/>
      <c r="G55" s="64"/>
      <c r="H55" s="64"/>
      <c r="I55" s="84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</row>
    <row r="56" spans="1:46" s="74" customFormat="1" ht="6" customHeight="1" hidden="1" thickBot="1">
      <c r="A56" s="85"/>
      <c r="B56" s="64"/>
      <c r="C56" s="64"/>
      <c r="D56" s="64"/>
      <c r="E56" s="64"/>
      <c r="F56" s="64"/>
      <c r="G56" s="64"/>
      <c r="H56" s="64"/>
      <c r="I56" s="84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</row>
    <row r="57" spans="1:46" s="74" customFormat="1" ht="12.75" customHeight="1" thickBot="1">
      <c r="A57" s="93"/>
      <c r="B57" s="94" t="s">
        <v>51</v>
      </c>
      <c r="C57" s="121">
        <v>0</v>
      </c>
      <c r="D57" s="96"/>
      <c r="E57" s="96"/>
      <c r="F57" s="102">
        <v>0.064</v>
      </c>
      <c r="G57" s="64"/>
      <c r="H57" s="96"/>
      <c r="I57" s="103">
        <f>C57*F57</f>
        <v>0</v>
      </c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</row>
    <row r="58" spans="1:46" s="74" customFormat="1" ht="5.25" customHeight="1">
      <c r="A58" s="85"/>
      <c r="B58" s="64"/>
      <c r="C58" s="64"/>
      <c r="D58" s="64"/>
      <c r="E58" s="64"/>
      <c r="F58" s="64"/>
      <c r="G58" s="64"/>
      <c r="H58" s="64"/>
      <c r="I58" s="84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</row>
    <row r="59" spans="1:9" ht="5.25" customHeight="1">
      <c r="A59" s="85"/>
      <c r="B59" s="64"/>
      <c r="C59" s="64"/>
      <c r="D59" s="64"/>
      <c r="E59" s="64"/>
      <c r="F59" s="64"/>
      <c r="G59" s="64"/>
      <c r="H59" s="64"/>
      <c r="I59" s="84"/>
    </row>
    <row r="60" spans="1:9" ht="12.75" customHeight="1" hidden="1">
      <c r="A60" s="159"/>
      <c r="B60" s="94"/>
      <c r="C60" s="157"/>
      <c r="D60" s="96"/>
      <c r="E60" s="96"/>
      <c r="F60" s="102"/>
      <c r="G60" s="64"/>
      <c r="H60" s="96"/>
      <c r="I60" s="97"/>
    </row>
    <row r="61" spans="1:9" ht="6" customHeight="1" hidden="1">
      <c r="A61" s="104"/>
      <c r="B61" s="86"/>
      <c r="C61" s="86"/>
      <c r="D61" s="86"/>
      <c r="E61" s="86"/>
      <c r="F61" s="86"/>
      <c r="G61" s="86"/>
      <c r="H61" s="86"/>
      <c r="I61" s="190"/>
    </row>
    <row r="62" spans="1:9" ht="3.75" customHeight="1" thickBot="1">
      <c r="A62" s="93"/>
      <c r="B62" s="64"/>
      <c r="C62" s="111"/>
      <c r="D62" s="64"/>
      <c r="E62" s="114"/>
      <c r="F62" s="102"/>
      <c r="G62" s="114"/>
      <c r="H62" s="114"/>
      <c r="I62" s="194"/>
    </row>
    <row r="63" spans="1:9" ht="13.5" customHeight="1" thickBot="1">
      <c r="A63" s="170" t="s">
        <v>36</v>
      </c>
      <c r="B63" s="171"/>
      <c r="C63" s="171"/>
      <c r="D63" s="171"/>
      <c r="E63" s="171"/>
      <c r="F63" s="171"/>
      <c r="G63" s="171"/>
      <c r="H63" s="171"/>
      <c r="I63" s="172"/>
    </row>
    <row r="64" spans="1:46" s="74" customFormat="1" ht="6" customHeight="1" hidden="1" thickBot="1">
      <c r="A64" s="85"/>
      <c r="B64" s="64"/>
      <c r="C64" s="64"/>
      <c r="D64" s="64"/>
      <c r="E64" s="64"/>
      <c r="F64" s="64"/>
      <c r="G64" s="64"/>
      <c r="H64" s="64"/>
      <c r="I64" s="84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</row>
    <row r="65" spans="1:46" s="74" customFormat="1" ht="12.75" customHeight="1" thickBot="1">
      <c r="A65" s="93"/>
      <c r="B65" s="94" t="s">
        <v>51</v>
      </c>
      <c r="C65" s="121">
        <v>0</v>
      </c>
      <c r="D65" s="96"/>
      <c r="E65" s="96"/>
      <c r="F65" s="102">
        <v>0.051</v>
      </c>
      <c r="G65" s="64"/>
      <c r="H65" s="96"/>
      <c r="I65" s="103">
        <f>C65*F65</f>
        <v>0</v>
      </c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</row>
    <row r="66" spans="1:46" s="74" customFormat="1" ht="6" customHeight="1" thickBot="1">
      <c r="A66" s="85"/>
      <c r="B66" s="64"/>
      <c r="C66" s="64"/>
      <c r="D66" s="64"/>
      <c r="E66" s="64"/>
      <c r="F66" s="64"/>
      <c r="G66" s="64"/>
      <c r="H66" s="64"/>
      <c r="I66" s="84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</row>
    <row r="67" spans="1:46" s="74" customFormat="1" ht="12.75" customHeight="1" thickBot="1">
      <c r="A67" s="93"/>
      <c r="B67" s="94" t="s">
        <v>51</v>
      </c>
      <c r="C67" s="121">
        <v>0</v>
      </c>
      <c r="D67" s="96"/>
      <c r="E67" s="114" t="s">
        <v>45</v>
      </c>
      <c r="F67" s="102">
        <v>0.079</v>
      </c>
      <c r="G67" s="64"/>
      <c r="H67" s="96"/>
      <c r="I67" s="103">
        <f>C67*F67</f>
        <v>0</v>
      </c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</row>
    <row r="68" spans="1:46" s="74" customFormat="1" ht="5.25" customHeight="1">
      <c r="A68" s="85"/>
      <c r="B68" s="64"/>
      <c r="C68" s="64"/>
      <c r="D68" s="64"/>
      <c r="E68" s="64"/>
      <c r="F68" s="64"/>
      <c r="G68" s="64"/>
      <c r="H68" s="64"/>
      <c r="I68" s="84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</row>
    <row r="69" spans="1:9" ht="12.75" customHeight="1" hidden="1">
      <c r="A69" s="159"/>
      <c r="B69" s="94"/>
      <c r="C69" s="157"/>
      <c r="D69" s="96"/>
      <c r="E69" s="96"/>
      <c r="F69" s="102"/>
      <c r="G69" s="64"/>
      <c r="H69" s="96"/>
      <c r="I69" s="97"/>
    </row>
    <row r="70" spans="1:9" ht="5.25" customHeight="1">
      <c r="A70" s="64"/>
      <c r="B70" s="64"/>
      <c r="C70" s="64"/>
      <c r="D70" s="64"/>
      <c r="E70" s="64"/>
      <c r="F70" s="64"/>
      <c r="G70" s="64"/>
      <c r="H70" s="64"/>
      <c r="I70" s="84"/>
    </row>
    <row r="71" spans="1:9" ht="12.75" customHeight="1" hidden="1">
      <c r="A71" s="159"/>
      <c r="B71" s="94"/>
      <c r="C71" s="157"/>
      <c r="D71" s="96"/>
      <c r="E71" s="114"/>
      <c r="F71" s="102"/>
      <c r="G71" s="64"/>
      <c r="H71" s="96"/>
      <c r="I71" s="97"/>
    </row>
    <row r="72" spans="1:9" ht="6" customHeight="1" thickBot="1">
      <c r="A72" s="104"/>
      <c r="B72" s="86"/>
      <c r="C72" s="86"/>
      <c r="D72" s="86"/>
      <c r="E72" s="86"/>
      <c r="F72" s="86"/>
      <c r="G72" s="86"/>
      <c r="H72" s="86"/>
      <c r="I72" s="105"/>
    </row>
  </sheetData>
  <sheetProtection/>
  <mergeCells count="10">
    <mergeCell ref="I34:I35"/>
    <mergeCell ref="I44:I45"/>
    <mergeCell ref="I61:I62"/>
    <mergeCell ref="A63:I63"/>
    <mergeCell ref="A1:C4"/>
    <mergeCell ref="D3:E3"/>
    <mergeCell ref="G3:I3"/>
    <mergeCell ref="D4:E4"/>
    <mergeCell ref="G4:I4"/>
    <mergeCell ref="A6:F6"/>
  </mergeCells>
  <printOptions/>
  <pageMargins left="0.41" right="0.37" top="0.7874015748031497" bottom="0.7874015748031497" header="0.5118110236220472" footer="0.5118110236220472"/>
  <pageSetup horizontalDpi="600" verticalDpi="600" orientation="portrait" paperSize="9" scale="9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T72"/>
  <sheetViews>
    <sheetView zoomScalePageLayoutView="0" workbookViewId="0" topLeftCell="A1">
      <selection activeCell="G8" sqref="G8"/>
    </sheetView>
  </sheetViews>
  <sheetFormatPr defaultColWidth="10.75390625" defaultRowHeight="12.75"/>
  <cols>
    <col min="1" max="1" width="11.00390625" style="65" customWidth="1"/>
    <col min="2" max="3" width="11.375" style="65" customWidth="1"/>
    <col min="4" max="4" width="3.75390625" style="65" customWidth="1"/>
    <col min="5" max="5" width="12.125" style="65" customWidth="1"/>
    <col min="6" max="7" width="11.375" style="65" customWidth="1"/>
    <col min="8" max="8" width="1.75390625" style="63" customWidth="1"/>
    <col min="9" max="9" width="10.25390625" style="63" customWidth="1"/>
    <col min="10" max="46" width="10.75390625" style="63" customWidth="1"/>
    <col min="47" max="16384" width="10.75390625" style="65" customWidth="1"/>
  </cols>
  <sheetData>
    <row r="1" spans="1:9" ht="4.5" customHeight="1">
      <c r="A1" s="173"/>
      <c r="B1" s="174"/>
      <c r="C1" s="175"/>
      <c r="D1" s="125"/>
      <c r="E1" s="125"/>
      <c r="F1" s="125"/>
      <c r="G1" s="126"/>
      <c r="H1" s="125"/>
      <c r="I1" s="125"/>
    </row>
    <row r="2" spans="1:9" ht="27.75" customHeight="1">
      <c r="A2" s="176"/>
      <c r="B2" s="177"/>
      <c r="C2" s="178"/>
      <c r="D2" s="127"/>
      <c r="E2" s="128" t="s">
        <v>38</v>
      </c>
      <c r="F2" s="126"/>
      <c r="G2" s="129"/>
      <c r="H2" s="125"/>
      <c r="I2" s="125"/>
    </row>
    <row r="3" spans="1:9" ht="14.25" customHeight="1">
      <c r="A3" s="176"/>
      <c r="B3" s="177"/>
      <c r="C3" s="178"/>
      <c r="D3" s="188" t="s">
        <v>1</v>
      </c>
      <c r="E3" s="189"/>
      <c r="F3" s="130" t="s">
        <v>2</v>
      </c>
      <c r="G3" s="182" t="s">
        <v>19</v>
      </c>
      <c r="H3" s="183"/>
      <c r="I3" s="184"/>
    </row>
    <row r="4" spans="1:9" ht="12" customHeight="1">
      <c r="A4" s="179"/>
      <c r="B4" s="180"/>
      <c r="C4" s="181"/>
      <c r="D4" s="179"/>
      <c r="E4" s="181"/>
      <c r="F4" s="67"/>
      <c r="G4" s="185" t="s">
        <v>59</v>
      </c>
      <c r="H4" s="186"/>
      <c r="I4" s="187"/>
    </row>
    <row r="5" spans="4:9" ht="4.5" customHeight="1">
      <c r="D5" s="63"/>
      <c r="E5" s="63"/>
      <c r="F5" s="63"/>
      <c r="G5" s="77"/>
      <c r="H5" s="77"/>
      <c r="I5" s="77"/>
    </row>
    <row r="6" spans="1:46" s="69" customFormat="1" ht="20.25" customHeight="1">
      <c r="A6" s="192" t="s">
        <v>37</v>
      </c>
      <c r="B6" s="193"/>
      <c r="C6" s="193"/>
      <c r="D6" s="193"/>
      <c r="E6" s="193"/>
      <c r="F6" s="193"/>
      <c r="G6" s="78"/>
      <c r="H6" s="76"/>
      <c r="I6" s="79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</row>
    <row r="7" spans="1:9" s="70" customFormat="1" ht="7.5" customHeight="1">
      <c r="A7" s="75"/>
      <c r="B7" s="71"/>
      <c r="C7" s="71"/>
      <c r="D7" s="71"/>
      <c r="E7" s="71"/>
      <c r="F7" s="71"/>
      <c r="G7" s="71"/>
      <c r="H7" s="71"/>
      <c r="I7" s="72"/>
    </row>
    <row r="8" spans="1:46" s="74" customFormat="1" ht="15" customHeight="1">
      <c r="A8" s="80" t="s">
        <v>40</v>
      </c>
      <c r="B8" s="81">
        <v>6</v>
      </c>
      <c r="C8" s="82"/>
      <c r="D8" s="122"/>
      <c r="E8" s="64"/>
      <c r="F8" s="82" t="s">
        <v>20</v>
      </c>
      <c r="G8" s="83">
        <v>500000</v>
      </c>
      <c r="H8" s="64"/>
      <c r="I8" s="84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</row>
    <row r="9" spans="1:46" s="74" customFormat="1" ht="4.5" customHeight="1">
      <c r="A9" s="85"/>
      <c r="B9" s="64"/>
      <c r="C9" s="64"/>
      <c r="D9" s="87"/>
      <c r="E9" s="87"/>
      <c r="F9" s="87"/>
      <c r="G9" s="88"/>
      <c r="H9" s="64"/>
      <c r="I9" s="84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</row>
    <row r="10" spans="1:46" s="74" customFormat="1" ht="16.5" customHeight="1">
      <c r="A10" s="89" t="s">
        <v>21</v>
      </c>
      <c r="B10" s="90"/>
      <c r="C10" s="91"/>
      <c r="D10" s="90"/>
      <c r="E10" s="90"/>
      <c r="F10" s="90"/>
      <c r="G10" s="90"/>
      <c r="H10" s="90"/>
      <c r="I10" s="92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</row>
    <row r="11" spans="1:46" s="74" customFormat="1" ht="12.75" customHeight="1">
      <c r="A11" s="93"/>
      <c r="B11" s="94" t="s">
        <v>22</v>
      </c>
      <c r="C11" s="98">
        <f>SUM(G8)</f>
        <v>500000</v>
      </c>
      <c r="D11" s="96"/>
      <c r="E11" s="64"/>
      <c r="F11" s="94" t="s">
        <v>23</v>
      </c>
      <c r="G11" s="95">
        <f>C13</f>
        <v>500000</v>
      </c>
      <c r="H11" s="96"/>
      <c r="I11" s="97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</row>
    <row r="12" spans="1:46" s="74" customFormat="1" ht="12.75" customHeight="1">
      <c r="A12" s="93"/>
      <c r="B12" s="94"/>
      <c r="C12" s="121"/>
      <c r="D12" s="96"/>
      <c r="E12" s="64"/>
      <c r="F12" s="94" t="s">
        <v>24</v>
      </c>
      <c r="G12" s="98">
        <f>SUM(G33+G44)</f>
        <v>0</v>
      </c>
      <c r="H12" s="96"/>
      <c r="I12" s="97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</row>
    <row r="13" spans="1:46" s="74" customFormat="1" ht="12.75" customHeight="1">
      <c r="A13" s="93"/>
      <c r="B13" s="94" t="s">
        <v>25</v>
      </c>
      <c r="C13" s="120">
        <f>C11-C12</f>
        <v>500000</v>
      </c>
      <c r="D13" s="96"/>
      <c r="E13" s="64"/>
      <c r="F13" s="94" t="s">
        <v>26</v>
      </c>
      <c r="G13" s="95">
        <f>G11-G12</f>
        <v>500000</v>
      </c>
      <c r="H13" s="96"/>
      <c r="I13" s="97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</row>
    <row r="14" spans="1:46" s="74" customFormat="1" ht="9" customHeight="1">
      <c r="A14" s="93"/>
      <c r="B14" s="94"/>
      <c r="C14" s="96"/>
      <c r="D14" s="96"/>
      <c r="E14" s="64"/>
      <c r="F14" s="94"/>
      <c r="G14" s="96"/>
      <c r="H14" s="96"/>
      <c r="I14" s="97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</row>
    <row r="15" spans="1:46" s="74" customFormat="1" ht="12.75" customHeight="1">
      <c r="A15" s="89" t="s">
        <v>27</v>
      </c>
      <c r="B15" s="94"/>
      <c r="C15" s="96"/>
      <c r="D15" s="96"/>
      <c r="E15" s="64"/>
      <c r="F15" s="94"/>
      <c r="G15" s="96"/>
      <c r="H15" s="96"/>
      <c r="I15" s="97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</row>
    <row r="16" spans="1:46" s="74" customFormat="1" ht="12.75" customHeight="1">
      <c r="A16" s="93"/>
      <c r="B16" s="64"/>
      <c r="C16" s="94" t="s">
        <v>28</v>
      </c>
      <c r="D16" s="96"/>
      <c r="E16" s="99">
        <v>0</v>
      </c>
      <c r="F16" s="94"/>
      <c r="G16" s="96"/>
      <c r="H16" s="96"/>
      <c r="I16" s="97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</row>
    <row r="17" spans="1:46" s="74" customFormat="1" ht="12.75" customHeight="1">
      <c r="A17" s="93"/>
      <c r="B17" s="64"/>
      <c r="C17" s="94" t="s">
        <v>29</v>
      </c>
      <c r="D17" s="96"/>
      <c r="E17" s="124">
        <f>SUM(I24+I27+I36+I46+I50+I53+I57+I60+I65+I67+I69+I71)</f>
        <v>0</v>
      </c>
      <c r="F17" s="100"/>
      <c r="G17" s="123"/>
      <c r="H17" s="96"/>
      <c r="I17" s="97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</row>
    <row r="18" spans="1:46" s="74" customFormat="1" ht="12.75" customHeight="1">
      <c r="A18" s="93"/>
      <c r="B18" s="64"/>
      <c r="C18" s="94" t="s">
        <v>30</v>
      </c>
      <c r="D18" s="96"/>
      <c r="E18" s="99">
        <f>E16+E17</f>
        <v>0</v>
      </c>
      <c r="F18" s="100"/>
      <c r="G18" s="123"/>
      <c r="H18" s="96"/>
      <c r="I18" s="97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</row>
    <row r="19" spans="1:46" s="74" customFormat="1" ht="6.75" customHeight="1" hidden="1">
      <c r="A19" s="85"/>
      <c r="B19" s="64"/>
      <c r="C19" s="64"/>
      <c r="D19" s="64"/>
      <c r="E19" s="64"/>
      <c r="F19" s="101"/>
      <c r="G19" s="101"/>
      <c r="H19" s="64"/>
      <c r="I19" s="84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</row>
    <row r="20" spans="1:9" ht="6" customHeight="1" thickBot="1">
      <c r="A20" s="104"/>
      <c r="B20" s="86"/>
      <c r="C20" s="86"/>
      <c r="D20" s="86"/>
      <c r="E20" s="86"/>
      <c r="F20" s="86"/>
      <c r="G20" s="86"/>
      <c r="H20" s="86"/>
      <c r="I20" s="105"/>
    </row>
    <row r="21" spans="1:9" ht="15.75" hidden="1">
      <c r="A21" s="85"/>
      <c r="B21" s="64"/>
      <c r="C21" s="64"/>
      <c r="D21" s="64"/>
      <c r="E21" s="64"/>
      <c r="F21" s="64"/>
      <c r="G21" s="64"/>
      <c r="H21" s="64"/>
      <c r="I21" s="84"/>
    </row>
    <row r="22" spans="1:46" s="74" customFormat="1" ht="12.75" customHeight="1" thickBot="1">
      <c r="A22" s="89" t="s">
        <v>41</v>
      </c>
      <c r="B22" s="64"/>
      <c r="C22" s="64"/>
      <c r="D22" s="64"/>
      <c r="E22" s="64"/>
      <c r="F22" s="64"/>
      <c r="G22" s="64"/>
      <c r="H22" s="64"/>
      <c r="I22" s="84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</row>
    <row r="23" spans="1:46" s="74" customFormat="1" ht="6" customHeight="1" hidden="1" thickBot="1">
      <c r="A23" s="85"/>
      <c r="B23" s="64"/>
      <c r="C23" s="64"/>
      <c r="D23" s="64"/>
      <c r="E23" s="64"/>
      <c r="F23" s="64"/>
      <c r="G23" s="64"/>
      <c r="H23" s="64"/>
      <c r="I23" s="84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</row>
    <row r="24" spans="1:46" s="74" customFormat="1" ht="12.75" customHeight="1" thickBot="1">
      <c r="A24" s="93"/>
      <c r="B24" s="94" t="s">
        <v>51</v>
      </c>
      <c r="C24" s="121">
        <v>0</v>
      </c>
      <c r="D24" s="96"/>
      <c r="E24" s="96"/>
      <c r="F24" s="102">
        <v>0.141</v>
      </c>
      <c r="G24" s="64"/>
      <c r="H24" s="96"/>
      <c r="I24" s="103">
        <f>C24*F24</f>
        <v>0</v>
      </c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</row>
    <row r="25" spans="1:46" s="74" customFormat="1" ht="5.25" customHeight="1">
      <c r="A25" s="85"/>
      <c r="B25" s="64"/>
      <c r="C25" s="64"/>
      <c r="D25" s="64"/>
      <c r="E25" s="64"/>
      <c r="F25" s="64"/>
      <c r="G25" s="64"/>
      <c r="H25" s="64"/>
      <c r="I25" s="84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</row>
    <row r="26" spans="1:9" ht="5.25" customHeight="1">
      <c r="A26" s="85"/>
      <c r="B26" s="64"/>
      <c r="C26" s="64"/>
      <c r="D26" s="64"/>
      <c r="E26" s="64"/>
      <c r="F26" s="64"/>
      <c r="G26" s="64"/>
      <c r="H26" s="64"/>
      <c r="I26" s="84"/>
    </row>
    <row r="27" spans="1:9" ht="12.75" customHeight="1" hidden="1">
      <c r="A27" s="93"/>
      <c r="B27" s="94"/>
      <c r="C27" s="157"/>
      <c r="D27" s="96"/>
      <c r="E27" s="96"/>
      <c r="F27" s="102"/>
      <c r="G27" s="64"/>
      <c r="H27" s="96"/>
      <c r="I27" s="97"/>
    </row>
    <row r="28" spans="1:9" ht="6" customHeight="1" thickBot="1">
      <c r="A28" s="104"/>
      <c r="B28" s="86"/>
      <c r="C28" s="86"/>
      <c r="D28" s="86"/>
      <c r="E28" s="86"/>
      <c r="F28" s="86"/>
      <c r="G28" s="86"/>
      <c r="H28" s="86"/>
      <c r="I28" s="105"/>
    </row>
    <row r="29" spans="1:9" ht="15.75">
      <c r="A29" s="132" t="s">
        <v>42</v>
      </c>
      <c r="B29" s="64"/>
      <c r="C29" s="64"/>
      <c r="D29" s="64"/>
      <c r="E29" s="64"/>
      <c r="F29" s="64"/>
      <c r="G29" s="64"/>
      <c r="H29" s="64"/>
      <c r="I29" s="84"/>
    </row>
    <row r="30" spans="1:9" ht="12.75" customHeight="1">
      <c r="A30" s="85"/>
      <c r="B30" s="94" t="s">
        <v>51</v>
      </c>
      <c r="C30" s="121">
        <v>0</v>
      </c>
      <c r="D30" s="64"/>
      <c r="E30" s="106" t="s">
        <v>31</v>
      </c>
      <c r="F30" s="96"/>
      <c r="G30" s="106" t="s">
        <v>39</v>
      </c>
      <c r="H30" s="106"/>
      <c r="I30" s="97"/>
    </row>
    <row r="31" spans="1:9" ht="12.75" customHeight="1">
      <c r="A31" s="93"/>
      <c r="B31" s="64"/>
      <c r="C31" s="107" t="s">
        <v>32</v>
      </c>
      <c r="D31" s="64"/>
      <c r="E31" s="108">
        <f>IF(C30*(F31-F32)&lt;=G$11,C30,G$11/(F31-F32))</f>
        <v>0</v>
      </c>
      <c r="F31" s="102">
        <v>0.141</v>
      </c>
      <c r="G31" s="108">
        <f>E31*F31</f>
        <v>0</v>
      </c>
      <c r="H31" s="109"/>
      <c r="I31" s="110"/>
    </row>
    <row r="32" spans="1:9" ht="12.75" customHeight="1">
      <c r="A32" s="93"/>
      <c r="B32" s="64"/>
      <c r="C32" s="111" t="s">
        <v>33</v>
      </c>
      <c r="D32" s="64"/>
      <c r="E32" s="108">
        <f>E31</f>
        <v>0</v>
      </c>
      <c r="F32" s="112">
        <v>0.106</v>
      </c>
      <c r="G32" s="108">
        <f>E32*F32</f>
        <v>0</v>
      </c>
      <c r="H32" s="113"/>
      <c r="I32" s="110"/>
    </row>
    <row r="33" spans="1:9" ht="12.75" customHeight="1">
      <c r="A33" s="93"/>
      <c r="B33" s="64"/>
      <c r="C33" s="111" t="s">
        <v>34</v>
      </c>
      <c r="D33" s="64"/>
      <c r="E33" s="114"/>
      <c r="F33" s="102"/>
      <c r="G33" s="108">
        <f>G31-G32</f>
        <v>0</v>
      </c>
      <c r="H33" s="64"/>
      <c r="I33" s="84"/>
    </row>
    <row r="34" spans="1:9" ht="6" customHeight="1" hidden="1" thickBot="1">
      <c r="A34" s="85"/>
      <c r="B34" s="64"/>
      <c r="C34" s="64"/>
      <c r="D34" s="64"/>
      <c r="E34" s="64"/>
      <c r="F34" s="64"/>
      <c r="G34" s="64"/>
      <c r="H34" s="64"/>
      <c r="I34" s="190"/>
    </row>
    <row r="35" spans="1:9" ht="5.25" customHeight="1" thickBot="1">
      <c r="A35" s="85"/>
      <c r="B35" s="64"/>
      <c r="C35" s="64"/>
      <c r="D35" s="64"/>
      <c r="E35" s="64"/>
      <c r="F35" s="64"/>
      <c r="G35" s="64"/>
      <c r="H35" s="64"/>
      <c r="I35" s="190"/>
    </row>
    <row r="36" spans="1:10" ht="16.5" thickBot="1">
      <c r="A36" s="93"/>
      <c r="B36" s="64"/>
      <c r="C36" s="115" t="s">
        <v>35</v>
      </c>
      <c r="D36" s="64"/>
      <c r="E36" s="108">
        <f>C30-E31</f>
        <v>0</v>
      </c>
      <c r="F36" s="102">
        <v>0.141</v>
      </c>
      <c r="G36" s="108">
        <f>E36*F36</f>
        <v>0</v>
      </c>
      <c r="H36" s="114"/>
      <c r="I36" s="103">
        <f>G32+G36</f>
        <v>0</v>
      </c>
      <c r="J36" s="66"/>
    </row>
    <row r="37" spans="1:9" ht="15.75" hidden="1">
      <c r="A37" s="132"/>
      <c r="B37" s="64"/>
      <c r="C37" s="64"/>
      <c r="D37" s="64"/>
      <c r="E37" s="64"/>
      <c r="F37" s="64"/>
      <c r="G37" s="64"/>
      <c r="H37" s="64"/>
      <c r="I37" s="84"/>
    </row>
    <row r="38" spans="1:9" ht="15.75" hidden="1">
      <c r="A38" s="132"/>
      <c r="B38" s="64"/>
      <c r="C38" s="64"/>
      <c r="D38" s="64"/>
      <c r="E38" s="64"/>
      <c r="F38" s="64"/>
      <c r="G38" s="64"/>
      <c r="H38" s="64"/>
      <c r="I38" s="84"/>
    </row>
    <row r="39" spans="1:9" ht="16.5" hidden="1" thickBot="1">
      <c r="A39" s="132"/>
      <c r="B39" s="64"/>
      <c r="C39" s="64"/>
      <c r="D39" s="64"/>
      <c r="E39" s="64"/>
      <c r="F39" s="64"/>
      <c r="G39" s="64"/>
      <c r="H39" s="64"/>
      <c r="I39" s="105"/>
    </row>
    <row r="40" spans="1:9" ht="7.5" customHeight="1">
      <c r="A40" s="93"/>
      <c r="B40" s="64"/>
      <c r="C40" s="115"/>
      <c r="D40" s="64"/>
      <c r="E40" s="114"/>
      <c r="F40" s="102"/>
      <c r="G40" s="114"/>
      <c r="H40" s="114"/>
      <c r="I40" s="97"/>
    </row>
    <row r="41" spans="1:9" ht="12.75" customHeight="1" hidden="1">
      <c r="A41" s="64"/>
      <c r="B41" s="94"/>
      <c r="C41" s="157"/>
      <c r="D41" s="64"/>
      <c r="E41" s="106"/>
      <c r="F41" s="96"/>
      <c r="G41" s="106"/>
      <c r="H41" s="64"/>
      <c r="I41" s="84"/>
    </row>
    <row r="42" spans="1:9" ht="12.75" customHeight="1" hidden="1">
      <c r="A42" s="159"/>
      <c r="B42" s="64"/>
      <c r="C42" s="107"/>
      <c r="D42" s="64"/>
      <c r="E42" s="160"/>
      <c r="F42" s="102"/>
      <c r="G42" s="114"/>
      <c r="H42" s="64"/>
      <c r="I42" s="84"/>
    </row>
    <row r="43" spans="1:9" ht="12.75" customHeight="1" hidden="1">
      <c r="A43" s="159"/>
      <c r="B43" s="64"/>
      <c r="C43" s="111"/>
      <c r="D43" s="64"/>
      <c r="E43" s="114"/>
      <c r="F43" s="102"/>
      <c r="G43" s="114"/>
      <c r="H43" s="64"/>
      <c r="I43" s="84"/>
    </row>
    <row r="44" spans="1:9" ht="12.75" customHeight="1" hidden="1">
      <c r="A44" s="159"/>
      <c r="B44" s="64"/>
      <c r="C44" s="111"/>
      <c r="D44" s="64"/>
      <c r="E44" s="114"/>
      <c r="F44" s="102"/>
      <c r="G44" s="114"/>
      <c r="H44" s="64"/>
      <c r="I44" s="191"/>
    </row>
    <row r="45" spans="1:9" ht="3" customHeight="1" hidden="1">
      <c r="A45" s="159"/>
      <c r="B45" s="64"/>
      <c r="C45" s="111"/>
      <c r="D45" s="64"/>
      <c r="E45" s="114"/>
      <c r="F45" s="102"/>
      <c r="G45" s="114"/>
      <c r="H45" s="64"/>
      <c r="I45" s="191"/>
    </row>
    <row r="46" spans="1:9" ht="12.75" customHeight="1" hidden="1">
      <c r="A46" s="159"/>
      <c r="B46" s="64"/>
      <c r="C46" s="115"/>
      <c r="D46" s="64"/>
      <c r="E46" s="114"/>
      <c r="F46" s="102"/>
      <c r="G46" s="114"/>
      <c r="H46" s="114"/>
      <c r="I46" s="97"/>
    </row>
    <row r="47" spans="1:9" ht="8.25" customHeight="1" thickBot="1">
      <c r="A47" s="116"/>
      <c r="B47" s="86"/>
      <c r="C47" s="117"/>
      <c r="D47" s="86"/>
      <c r="E47" s="118"/>
      <c r="F47" s="119"/>
      <c r="G47" s="118"/>
      <c r="H47" s="118"/>
      <c r="I47" s="158"/>
    </row>
    <row r="48" spans="1:46" s="74" customFormat="1" ht="12.75" customHeight="1" thickBot="1">
      <c r="A48" s="89" t="s">
        <v>43</v>
      </c>
      <c r="B48" s="64"/>
      <c r="C48" s="64"/>
      <c r="D48" s="64"/>
      <c r="E48" s="64"/>
      <c r="F48" s="64"/>
      <c r="G48" s="64"/>
      <c r="H48" s="64"/>
      <c r="I48" s="84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</row>
    <row r="49" spans="1:46" s="74" customFormat="1" ht="6" customHeight="1" hidden="1" thickBot="1">
      <c r="A49" s="85"/>
      <c r="B49" s="64"/>
      <c r="C49" s="64"/>
      <c r="D49" s="64"/>
      <c r="E49" s="64"/>
      <c r="F49" s="64"/>
      <c r="G49" s="64"/>
      <c r="H49" s="64"/>
      <c r="I49" s="84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</row>
    <row r="50" spans="1:46" s="74" customFormat="1" ht="12.75" customHeight="1" thickBot="1">
      <c r="A50" s="93"/>
      <c r="B50" s="94" t="s">
        <v>51</v>
      </c>
      <c r="C50" s="121">
        <v>0</v>
      </c>
      <c r="D50" s="96"/>
      <c r="E50" s="96"/>
      <c r="F50" s="102">
        <v>0.106</v>
      </c>
      <c r="G50" s="64"/>
      <c r="H50" s="96"/>
      <c r="I50" s="103">
        <f>C50*F50</f>
        <v>0</v>
      </c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</row>
    <row r="51" spans="1:46" s="74" customFormat="1" ht="5.25" customHeight="1">
      <c r="A51" s="85"/>
      <c r="B51" s="64"/>
      <c r="C51" s="64"/>
      <c r="D51" s="64"/>
      <c r="E51" s="64"/>
      <c r="F51" s="64"/>
      <c r="G51" s="64"/>
      <c r="H51" s="64"/>
      <c r="I51" s="84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</row>
    <row r="52" spans="1:9" ht="5.25" customHeight="1">
      <c r="A52" s="85"/>
      <c r="B52" s="64"/>
      <c r="C52" s="64"/>
      <c r="D52" s="64"/>
      <c r="E52" s="64"/>
      <c r="F52" s="64"/>
      <c r="G52" s="64"/>
      <c r="H52" s="64"/>
      <c r="I52" s="84"/>
    </row>
    <row r="53" spans="1:9" ht="12.75" customHeight="1" hidden="1">
      <c r="A53" s="159"/>
      <c r="B53" s="94"/>
      <c r="C53" s="157"/>
      <c r="D53" s="96"/>
      <c r="E53" s="96"/>
      <c r="F53" s="102"/>
      <c r="G53" s="64"/>
      <c r="H53" s="96"/>
      <c r="I53" s="97"/>
    </row>
    <row r="54" spans="1:9" ht="6" customHeight="1" thickBot="1">
      <c r="A54" s="104"/>
      <c r="B54" s="86"/>
      <c r="C54" s="86"/>
      <c r="D54" s="86"/>
      <c r="E54" s="86"/>
      <c r="F54" s="86"/>
      <c r="G54" s="86"/>
      <c r="H54" s="86"/>
      <c r="I54" s="105"/>
    </row>
    <row r="55" spans="1:46" s="74" customFormat="1" ht="12.75" customHeight="1" thickBot="1">
      <c r="A55" s="89" t="s">
        <v>44</v>
      </c>
      <c r="B55" s="64"/>
      <c r="C55" s="64"/>
      <c r="D55" s="64"/>
      <c r="E55" s="64"/>
      <c r="F55" s="64"/>
      <c r="G55" s="64"/>
      <c r="H55" s="64"/>
      <c r="I55" s="84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</row>
    <row r="56" spans="1:46" s="74" customFormat="1" ht="6" customHeight="1" hidden="1" thickBot="1">
      <c r="A56" s="85"/>
      <c r="B56" s="64"/>
      <c r="C56" s="64"/>
      <c r="D56" s="64"/>
      <c r="E56" s="64"/>
      <c r="F56" s="64"/>
      <c r="G56" s="64"/>
      <c r="H56" s="64"/>
      <c r="I56" s="84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</row>
    <row r="57" spans="1:46" s="74" customFormat="1" ht="12.75" customHeight="1" thickBot="1">
      <c r="A57" s="93"/>
      <c r="B57" s="94" t="s">
        <v>51</v>
      </c>
      <c r="C57" s="121">
        <v>0</v>
      </c>
      <c r="D57" s="96"/>
      <c r="E57" s="96"/>
      <c r="F57" s="102">
        <v>0.064</v>
      </c>
      <c r="G57" s="64"/>
      <c r="H57" s="96"/>
      <c r="I57" s="103">
        <f>C57*F57</f>
        <v>0</v>
      </c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</row>
    <row r="58" spans="1:46" s="74" customFormat="1" ht="5.25" customHeight="1">
      <c r="A58" s="85"/>
      <c r="B58" s="64"/>
      <c r="C58" s="64"/>
      <c r="D58" s="64"/>
      <c r="E58" s="64"/>
      <c r="F58" s="64"/>
      <c r="G58" s="64"/>
      <c r="H58" s="64"/>
      <c r="I58" s="84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</row>
    <row r="59" spans="1:9" ht="5.25" customHeight="1">
      <c r="A59" s="85"/>
      <c r="B59" s="64"/>
      <c r="C59" s="64"/>
      <c r="D59" s="64"/>
      <c r="E59" s="64"/>
      <c r="F59" s="64"/>
      <c r="G59" s="64"/>
      <c r="H59" s="64"/>
      <c r="I59" s="84"/>
    </row>
    <row r="60" spans="1:9" ht="12.75" customHeight="1" hidden="1">
      <c r="A60" s="159"/>
      <c r="B60" s="94"/>
      <c r="C60" s="157"/>
      <c r="D60" s="96"/>
      <c r="E60" s="96"/>
      <c r="F60" s="102"/>
      <c r="G60" s="64"/>
      <c r="H60" s="96"/>
      <c r="I60" s="97"/>
    </row>
    <row r="61" spans="1:9" ht="6" customHeight="1" hidden="1">
      <c r="A61" s="104"/>
      <c r="B61" s="86"/>
      <c r="C61" s="86"/>
      <c r="D61" s="86"/>
      <c r="E61" s="86"/>
      <c r="F61" s="86"/>
      <c r="G61" s="86"/>
      <c r="H61" s="86"/>
      <c r="I61" s="190"/>
    </row>
    <row r="62" spans="1:9" ht="3.75" customHeight="1" thickBot="1">
      <c r="A62" s="93"/>
      <c r="B62" s="64"/>
      <c r="C62" s="111"/>
      <c r="D62" s="64"/>
      <c r="E62" s="114"/>
      <c r="F62" s="102"/>
      <c r="G62" s="114"/>
      <c r="H62" s="114"/>
      <c r="I62" s="194"/>
    </row>
    <row r="63" spans="1:9" ht="13.5" customHeight="1" thickBot="1">
      <c r="A63" s="170" t="s">
        <v>36</v>
      </c>
      <c r="B63" s="171"/>
      <c r="C63" s="171"/>
      <c r="D63" s="171"/>
      <c r="E63" s="171"/>
      <c r="F63" s="171"/>
      <c r="G63" s="171"/>
      <c r="H63" s="171"/>
      <c r="I63" s="172"/>
    </row>
    <row r="64" spans="1:46" s="74" customFormat="1" ht="6" customHeight="1" hidden="1" thickBot="1">
      <c r="A64" s="85"/>
      <c r="B64" s="64"/>
      <c r="C64" s="64"/>
      <c r="D64" s="64"/>
      <c r="E64" s="64"/>
      <c r="F64" s="64"/>
      <c r="G64" s="64"/>
      <c r="H64" s="64"/>
      <c r="I64" s="84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</row>
    <row r="65" spans="1:46" s="74" customFormat="1" ht="12.75" customHeight="1" thickBot="1">
      <c r="A65" s="93"/>
      <c r="B65" s="94" t="s">
        <v>51</v>
      </c>
      <c r="C65" s="121">
        <v>0</v>
      </c>
      <c r="D65" s="96"/>
      <c r="E65" s="96"/>
      <c r="F65" s="102">
        <v>0.051</v>
      </c>
      <c r="G65" s="64"/>
      <c r="H65" s="96"/>
      <c r="I65" s="103">
        <f>C65*F65</f>
        <v>0</v>
      </c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</row>
    <row r="66" spans="1:46" s="74" customFormat="1" ht="6" customHeight="1" thickBot="1">
      <c r="A66" s="85"/>
      <c r="B66" s="64"/>
      <c r="C66" s="64"/>
      <c r="D66" s="64"/>
      <c r="E66" s="64"/>
      <c r="F66" s="64"/>
      <c r="G66" s="64"/>
      <c r="H66" s="64"/>
      <c r="I66" s="84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</row>
    <row r="67" spans="1:46" s="74" customFormat="1" ht="12.75" customHeight="1" thickBot="1">
      <c r="A67" s="93"/>
      <c r="B67" s="94" t="s">
        <v>51</v>
      </c>
      <c r="C67" s="121">
        <v>0</v>
      </c>
      <c r="D67" s="96"/>
      <c r="E67" s="114" t="s">
        <v>45</v>
      </c>
      <c r="F67" s="102">
        <v>0.079</v>
      </c>
      <c r="G67" s="64"/>
      <c r="H67" s="96"/>
      <c r="I67" s="103">
        <f>C67*F67</f>
        <v>0</v>
      </c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</row>
    <row r="68" spans="1:46" s="74" customFormat="1" ht="5.25" customHeight="1">
      <c r="A68" s="85"/>
      <c r="B68" s="64"/>
      <c r="C68" s="64"/>
      <c r="D68" s="64"/>
      <c r="E68" s="64"/>
      <c r="F68" s="64"/>
      <c r="G68" s="64"/>
      <c r="H68" s="64"/>
      <c r="I68" s="84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</row>
    <row r="69" spans="1:9" ht="12.75" customHeight="1" hidden="1">
      <c r="A69" s="159"/>
      <c r="B69" s="94"/>
      <c r="C69" s="157"/>
      <c r="D69" s="96"/>
      <c r="E69" s="96"/>
      <c r="F69" s="102"/>
      <c r="G69" s="64"/>
      <c r="H69" s="96"/>
      <c r="I69" s="97"/>
    </row>
    <row r="70" spans="1:9" ht="5.25" customHeight="1">
      <c r="A70" s="64"/>
      <c r="B70" s="64"/>
      <c r="C70" s="64"/>
      <c r="D70" s="64"/>
      <c r="E70" s="64"/>
      <c r="F70" s="64"/>
      <c r="G70" s="64"/>
      <c r="H70" s="64"/>
      <c r="I70" s="84"/>
    </row>
    <row r="71" spans="1:9" ht="12.75" customHeight="1" hidden="1">
      <c r="A71" s="159"/>
      <c r="B71" s="94"/>
      <c r="C71" s="157"/>
      <c r="D71" s="96"/>
      <c r="E71" s="114"/>
      <c r="F71" s="102"/>
      <c r="G71" s="64"/>
      <c r="H71" s="96"/>
      <c r="I71" s="97"/>
    </row>
    <row r="72" spans="1:9" ht="6" customHeight="1" thickBot="1">
      <c r="A72" s="104"/>
      <c r="B72" s="86"/>
      <c r="C72" s="86"/>
      <c r="D72" s="86"/>
      <c r="E72" s="86"/>
      <c r="F72" s="86"/>
      <c r="G72" s="86"/>
      <c r="H72" s="86"/>
      <c r="I72" s="105"/>
    </row>
  </sheetData>
  <sheetProtection/>
  <mergeCells count="10">
    <mergeCell ref="I34:I35"/>
    <mergeCell ref="I44:I45"/>
    <mergeCell ref="I61:I62"/>
    <mergeCell ref="A63:I63"/>
    <mergeCell ref="A1:C4"/>
    <mergeCell ref="D3:E3"/>
    <mergeCell ref="G3:I3"/>
    <mergeCell ref="D4:E4"/>
    <mergeCell ref="G4:I4"/>
    <mergeCell ref="A6:F6"/>
  </mergeCells>
  <printOptions/>
  <pageMargins left="0.41" right="0.37" top="0.7874015748031497" bottom="0.7874015748031497" header="0.5118110236220472" footer="0.5118110236220472"/>
  <pageSetup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7.07 Arbeidsgiveravgift</dc:title>
  <dc:subject/>
  <dc:creator>KPMG FRR</dc:creator>
  <cp:keywords/>
  <dc:description/>
  <cp:lastModifiedBy>Ekberg, Elisabet</cp:lastModifiedBy>
  <cp:lastPrinted>2013-12-11T09:22:18Z</cp:lastPrinted>
  <dcterms:created xsi:type="dcterms:W3CDTF">1999-08-13T10:28:50Z</dcterms:created>
  <dcterms:modified xsi:type="dcterms:W3CDTF">2019-01-08T08:24:04Z</dcterms:modified>
  <cp:category/>
  <cp:version/>
  <cp:contentType/>
  <cp:contentStatus/>
</cp:coreProperties>
</file>